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u\Downloads\"/>
    </mc:Choice>
  </mc:AlternateContent>
  <xr:revisionPtr revIDLastSave="0" documentId="13_ncr:1_{4FA97A9B-698A-4B92-A715-AAFF85F2F8F4}" xr6:coauthVersionLast="36" xr6:coauthVersionMax="36" xr10:uidLastSave="{00000000-0000-0000-0000-000000000000}"/>
  <bookViews>
    <workbookView xWindow="0" yWindow="0" windowWidth="28800" windowHeight="11505" activeTab="2" xr2:uid="{00000000-000D-0000-FFFF-FFFF00000000}"/>
  </bookViews>
  <sheets>
    <sheet name="Bilans" sheetId="9" r:id="rId1"/>
    <sheet name="RZiS" sheetId="10" r:id="rId2"/>
    <sheet name="Fundusz" sheetId="11" r:id="rId3"/>
  </sheets>
  <calcPr calcId="191029"/>
</workbook>
</file>

<file path=xl/calcChain.xml><?xml version="1.0" encoding="utf-8"?>
<calcChain xmlns="http://schemas.openxmlformats.org/spreadsheetml/2006/main">
  <c r="C44" i="11" l="1"/>
  <c r="E8" i="11"/>
  <c r="C7" i="11"/>
  <c r="C6" i="11"/>
  <c r="C5" i="11"/>
  <c r="C4" i="11"/>
  <c r="C54" i="10" l="1"/>
  <c r="E8" i="10"/>
  <c r="C7" i="10"/>
  <c r="C6" i="10"/>
  <c r="C5" i="10"/>
  <c r="C4" i="10"/>
  <c r="E57" i="9" l="1"/>
  <c r="I51" i="9"/>
  <c r="A51" i="9"/>
  <c r="I50" i="9"/>
  <c r="B50" i="9"/>
  <c r="A50" i="9"/>
  <c r="I49" i="9"/>
  <c r="C49" i="9"/>
  <c r="A49" i="9"/>
  <c r="I48" i="9"/>
  <c r="C48" i="9"/>
  <c r="A48" i="9"/>
  <c r="I47" i="9"/>
  <c r="C47" i="9"/>
  <c r="A47" i="9"/>
  <c r="I46" i="9"/>
  <c r="C46" i="9"/>
  <c r="A46" i="9"/>
  <c r="I45" i="9"/>
  <c r="C45" i="9"/>
  <c r="A45" i="9"/>
  <c r="I44" i="9"/>
  <c r="C44" i="9"/>
  <c r="A44" i="9"/>
  <c r="I43" i="9"/>
  <c r="C43" i="9"/>
  <c r="A43" i="9"/>
  <c r="I42" i="9"/>
  <c r="B42" i="9"/>
  <c r="A42" i="9"/>
  <c r="I41" i="9"/>
  <c r="C41" i="9"/>
  <c r="A41" i="9"/>
  <c r="I40" i="9"/>
  <c r="C40" i="9"/>
  <c r="A40" i="9"/>
  <c r="I39" i="9"/>
  <c r="C39" i="9"/>
  <c r="A39" i="9"/>
  <c r="I38" i="9"/>
  <c r="C38" i="9"/>
  <c r="A38" i="9"/>
  <c r="I37" i="9"/>
  <c r="C37" i="9"/>
  <c r="A37" i="9"/>
  <c r="I36" i="9"/>
  <c r="B36" i="9"/>
  <c r="A36" i="9"/>
  <c r="J35" i="9"/>
  <c r="I35" i="9"/>
  <c r="C35" i="9"/>
  <c r="A35" i="9"/>
  <c r="J34" i="9"/>
  <c r="I34" i="9"/>
  <c r="C34" i="9"/>
  <c r="A34" i="9"/>
  <c r="L33" i="9"/>
  <c r="I33" i="9"/>
  <c r="C33" i="9"/>
  <c r="A33" i="9"/>
  <c r="L32" i="9"/>
  <c r="I32" i="9"/>
  <c r="C32" i="9"/>
  <c r="A32" i="9"/>
  <c r="K31" i="9"/>
  <c r="I31" i="9"/>
  <c r="B31" i="9"/>
  <c r="A31" i="9"/>
  <c r="K30" i="9"/>
  <c r="I30" i="9"/>
  <c r="A30" i="9"/>
  <c r="K29" i="9"/>
  <c r="I29" i="9"/>
  <c r="B29" i="9"/>
  <c r="A29" i="9"/>
  <c r="K28" i="9"/>
  <c r="I28" i="9"/>
  <c r="C28" i="9"/>
  <c r="A28" i="9"/>
  <c r="K27" i="9"/>
  <c r="I27" i="9"/>
  <c r="C27" i="9"/>
  <c r="A27" i="9"/>
  <c r="K26" i="9"/>
  <c r="I26" i="9"/>
  <c r="C26" i="9"/>
  <c r="A26" i="9"/>
  <c r="K25" i="9"/>
  <c r="I25" i="9"/>
  <c r="B25" i="9"/>
  <c r="A25" i="9"/>
  <c r="K24" i="9"/>
  <c r="I24" i="9"/>
  <c r="B24" i="9"/>
  <c r="A24" i="9"/>
  <c r="J23" i="9"/>
  <c r="I23" i="9"/>
  <c r="C23" i="9"/>
  <c r="A23" i="9"/>
  <c r="J22" i="9"/>
  <c r="I22" i="9"/>
  <c r="C22" i="9"/>
  <c r="A22" i="9"/>
  <c r="I21" i="9"/>
  <c r="D21" i="9"/>
  <c r="A21" i="9"/>
  <c r="I20" i="9"/>
  <c r="D20" i="9"/>
  <c r="A20" i="9"/>
  <c r="I19" i="9"/>
  <c r="D19" i="9"/>
  <c r="A19" i="9"/>
  <c r="J18" i="9"/>
  <c r="I18" i="9"/>
  <c r="D18" i="9"/>
  <c r="A18" i="9"/>
  <c r="J17" i="9"/>
  <c r="I17" i="9"/>
  <c r="D17" i="9"/>
  <c r="A17" i="9"/>
  <c r="K16" i="9"/>
  <c r="I16" i="9"/>
  <c r="D16" i="9"/>
  <c r="A16" i="9"/>
  <c r="K15" i="9"/>
  <c r="I15" i="9"/>
  <c r="C15" i="9"/>
  <c r="A15" i="9"/>
  <c r="J14" i="9"/>
  <c r="I14" i="9"/>
  <c r="B14" i="9"/>
  <c r="A14" i="9"/>
  <c r="J13" i="9"/>
  <c r="I13" i="9"/>
  <c r="B13" i="9"/>
  <c r="A13" i="9"/>
  <c r="I12" i="9"/>
  <c r="A12" i="9"/>
  <c r="M8" i="9"/>
  <c r="F8" i="9"/>
</calcChain>
</file>

<file path=xl/sharedStrings.xml><?xml version="1.0" encoding="utf-8"?>
<sst xmlns="http://schemas.openxmlformats.org/spreadsheetml/2006/main" count="211" uniqueCount="160">
  <si>
    <t>HiddenColumnMark</t>
  </si>
  <si>
    <t>Nazwa i adres jednostki sprawozdawczej</t>
  </si>
  <si>
    <t>Bilans</t>
  </si>
  <si>
    <t>Adresat</t>
  </si>
  <si>
    <t>jednostki budżetowej</t>
  </si>
  <si>
    <t>i samorządowego zakładu</t>
  </si>
  <si>
    <t>budżetowego</t>
  </si>
  <si>
    <t xml:space="preserve"> </t>
  </si>
  <si>
    <t>sporządzony</t>
  </si>
  <si>
    <t>Numer indentyfikacyjny REGON</t>
  </si>
  <si>
    <t/>
  </si>
  <si>
    <t>Aktywa</t>
  </si>
  <si>
    <t>Stan na początek roku</t>
  </si>
  <si>
    <t>Stan na koniec roku</t>
  </si>
  <si>
    <t>Pasywa</t>
  </si>
  <si>
    <t>A. Objaśnienie - wykazane w bilansie wartości aktywów trwałych i obrotowych są pomniejszone odpowiednio o umorzenie i odpisy aktualizujące.</t>
  </si>
  <si>
    <t>B. Informacje uzupełniające istotne dla oceny rzetelności i przejrzystości sytuacji finansowej i majątkowej</t>
  </si>
  <si>
    <t xml:space="preserve"> ..........................................................................................................................................</t>
  </si>
  <si>
    <t>&amp;=Table.RowList.Dodatkowe.Wiersz</t>
  </si>
  <si>
    <t>&amp;=Table.RowList.Dodatkowe.StanNaKoniecRoku</t>
  </si>
  <si>
    <t>.............................................
Główny księgowy</t>
  </si>
  <si>
    <t>..................................................................
 Kierownik jednostki</t>
  </si>
  <si>
    <t>2025.03.26</t>
  </si>
  <si>
    <t>31.12.2024</t>
  </si>
  <si>
    <t>Miasto Białystok</t>
  </si>
  <si>
    <t>ul. Pietrasze 29</t>
  </si>
  <si>
    <t>15-131 Białystok</t>
  </si>
  <si>
    <t>A. Aktywa trwałe</t>
  </si>
  <si>
    <t>I. Wartości niematerialne i prawne</t>
  </si>
  <si>
    <t>II. Rzeczowe aktywa trwałe</t>
  </si>
  <si>
    <t>1. Środki trwałe</t>
  </si>
  <si>
    <t>1.1. Grunty</t>
  </si>
  <si>
    <t>1.1.1. Grunty stanowiące własność jednostki samorządu terytorialnego, przekazane w użytkowanie wieczyste innym podmiotom</t>
  </si>
  <si>
    <t>1.2. Budynki, lokale i obiekty inżynierii lądowej i wodnej</t>
  </si>
  <si>
    <t>1.3. Urządzenia techniczne i maszyny</t>
  </si>
  <si>
    <t>1.4. Środki transportu</t>
  </si>
  <si>
    <t>1.5. Inne środki trwałe</t>
  </si>
  <si>
    <t>2. Środki trwałe w budowie (inwestycje)</t>
  </si>
  <si>
    <t>3. Zaliczki na środki trwałe w budowie (inwestycje)</t>
  </si>
  <si>
    <t>III. Należności długoterminowe</t>
  </si>
  <si>
    <t>IV. Długoterminowe aktywa finansowe</t>
  </si>
  <si>
    <t>1. Akcje i udziały</t>
  </si>
  <si>
    <t>2. Inne papiery wartościowe</t>
  </si>
  <si>
    <t>3. Inne długoterminowe aktywa finansowe</t>
  </si>
  <si>
    <t>V. Wartość mienia zlikwidowanych jednostek</t>
  </si>
  <si>
    <t>B. Aktywa obrotowe</t>
  </si>
  <si>
    <t>I. Zapasy</t>
  </si>
  <si>
    <t>1. Materiały</t>
  </si>
  <si>
    <t>2. Półprodukty i produkty w toku</t>
  </si>
  <si>
    <t>3. Produkty gotowe</t>
  </si>
  <si>
    <t>4. Towary</t>
  </si>
  <si>
    <t>II. Należności krótkoterminowe</t>
  </si>
  <si>
    <t>1. Należności z tytułu dostaw i usług</t>
  </si>
  <si>
    <t>2. Należności od budżetów</t>
  </si>
  <si>
    <t>3. Należności z tytułu ubezpieczeń i innych świadczeń</t>
  </si>
  <si>
    <t>4. Pozostałe należności</t>
  </si>
  <si>
    <t>5. Rozliczenia z tytułu środków na wydatki budżetowe i z tytułu dochodów budżetowych</t>
  </si>
  <si>
    <t>III. Krótkoterminowe aktywa finansowe</t>
  </si>
  <si>
    <t>1. Środki pieniężne w kasie</t>
  </si>
  <si>
    <t>2. Środki pieniężne na rachunkach bankowych</t>
  </si>
  <si>
    <t>3. Środki pieniężne państwowego funduszu celowego</t>
  </si>
  <si>
    <t>4. Inne środki pieniężne</t>
  </si>
  <si>
    <t>5. Akcje lub udziały</t>
  </si>
  <si>
    <t>6. Inne papiery wartościowe</t>
  </si>
  <si>
    <t>7. Inne krótkoterminowe aktywa finansowe</t>
  </si>
  <si>
    <t>IV. Rozliczenia międzyokresowe</t>
  </si>
  <si>
    <t>A. Fundusze</t>
  </si>
  <si>
    <t>I. Fundusz jednostki</t>
  </si>
  <si>
    <t>II. Wynik finansowy netto (+,-)</t>
  </si>
  <si>
    <t>1. Zysk netto (+)</t>
  </si>
  <si>
    <t>2. Strata netto (-)</t>
  </si>
  <si>
    <t>III. Odpisy z wyniku finansowego (nadwyżka środków obrotowych) (-)</t>
  </si>
  <si>
    <t>IV. Fundusz mienia zlikwidowanych jednostek</t>
  </si>
  <si>
    <t>B. Fundusze placówek</t>
  </si>
  <si>
    <t>C. Państwowe fundusze celowe</t>
  </si>
  <si>
    <t>D. Zobowiązania i rezerwy na zobowiązania</t>
  </si>
  <si>
    <t>I. Zobowiązania długoterminowe</t>
  </si>
  <si>
    <t>II. Zobowiązania krótkoterminowe</t>
  </si>
  <si>
    <t>1. Zobowiązania z tytułu dostaw i usług</t>
  </si>
  <si>
    <t>2. Zobowiązania wobec budżetów</t>
  </si>
  <si>
    <t>3. Zobowiązania z tytułu ubezpieczeń i innych świadczeń</t>
  </si>
  <si>
    <t>4. Zobowiązania z tytułu wynagrodzeń</t>
  </si>
  <si>
    <t>5. Pozostałe zobowiązania</t>
  </si>
  <si>
    <t>6. Sumy obce (depozytowe, zabezpieczenie wykonania umów)</t>
  </si>
  <si>
    <t>7. Rozliczenia z tytułu środków na wydatki budżetowe i z tytułu dochodów budżetowych</t>
  </si>
  <si>
    <t>8. Fundusze specjalne</t>
  </si>
  <si>
    <t>8.1. Zakładowy Fundusz Świadczeń Socjalnych</t>
  </si>
  <si>
    <t>8.2. Inne fundusze</t>
  </si>
  <si>
    <t>III. Rezerwy na zobowiązania</t>
  </si>
  <si>
    <t>Jednostka: zsoms3</t>
  </si>
  <si>
    <t>Zespół Szkół Ogólnokształcących Mistrzostwa Sportowego Nr 3 "Pietrasze" w Białymstoku</t>
  </si>
  <si>
    <t>tel. 85 675 0451</t>
  </si>
  <si>
    <t>386030074</t>
  </si>
  <si>
    <t>Stan na koniec roku poprzedniego</t>
  </si>
  <si>
    <t>Stan na koniec roku bieżącego</t>
  </si>
  <si>
    <t>A. Przychody netto z podstawowej działalności operacyjnej</t>
  </si>
  <si>
    <t>I. Przychody netto ze sprzedaży produktów</t>
  </si>
  <si>
    <t>II. Zmiana stanu produktów (zwiększenie - wartość dodatnia, zmniejszenie - wartość ujemna)</t>
  </si>
  <si>
    <t>III. Koszt wytworzenia produktów na własne potrzeby jednostki</t>
  </si>
  <si>
    <t>IV. Przychody netto ze sprzedaży towarów i materiałów</t>
  </si>
  <si>
    <t>V. Dotacje na finansowanie działalności podstawowej</t>
  </si>
  <si>
    <t>VI. Przychody z tytułu dochodów budżetowych</t>
  </si>
  <si>
    <t>B. Koszty działalności operacyjnej</t>
  </si>
  <si>
    <t>I. Amortyzacja</t>
  </si>
  <si>
    <t>II. Zużycie materiałów i energii</t>
  </si>
  <si>
    <t>III. Usługi obce</t>
  </si>
  <si>
    <t>IV. Podatki i opłaty</t>
  </si>
  <si>
    <t>V. Wynagrodzenia</t>
  </si>
  <si>
    <t>VI. Ubezpieczenia społeczne i inne świadczenia dla pracowników</t>
  </si>
  <si>
    <t>VII. Pozostałe koszty rodzajowe</t>
  </si>
  <si>
    <t>VIII. Wartość sprzedanych towarów i materiałów</t>
  </si>
  <si>
    <t>IX. Inne świadczenia finansowane z budżetu</t>
  </si>
  <si>
    <t>X. Pozostałe obciążenia</t>
  </si>
  <si>
    <t>C. Zysk (strata) z działalności podstawowej (A-B)</t>
  </si>
  <si>
    <t>D. Pozostałe przychody operacyjne</t>
  </si>
  <si>
    <t>I. Zysk ze zbycia niefinansowych aktywów trwałych</t>
  </si>
  <si>
    <t>II. Dotacje</t>
  </si>
  <si>
    <t>III. Inne przychody operacyjne</t>
  </si>
  <si>
    <t>E. Pozostałe koszty operacyjne</t>
  </si>
  <si>
    <t>I. Koszty inwestycji finansowanych ze środków własnych samorządowych zakładów budżetowych i dochodów jednostek budżetowych gromadzonych na wydzielonym rachunku</t>
  </si>
  <si>
    <t>II. Pozostałe koszty operacyjne</t>
  </si>
  <si>
    <t>F. Zysk (strata) z działalności operacyjnej (C+D-E)</t>
  </si>
  <si>
    <t>G. Przychody finansowe</t>
  </si>
  <si>
    <t>I. Dywidendy i udziały w zyskach</t>
  </si>
  <si>
    <t>II. Odsetki</t>
  </si>
  <si>
    <t>III. Inne</t>
  </si>
  <si>
    <t>H. Koszty finansowe</t>
  </si>
  <si>
    <t>I. Odsetki</t>
  </si>
  <si>
    <t>II. Inne</t>
  </si>
  <si>
    <t>I. Zysk (strata) brutto (F+G-H)</t>
  </si>
  <si>
    <t>J. Podatek dochodowy</t>
  </si>
  <si>
    <t>K. Pozostałe obowiązkowe zmniejszenia zysku (zwiększenia straty)</t>
  </si>
  <si>
    <t>L. Zysk (strata) netto (I-J-K)</t>
  </si>
  <si>
    <t>Informacje uzupełniające istotne dla oceny rzetelności i przejrzystości sytuacji finansowej:</t>
  </si>
  <si>
    <t>I. Fundusz jednostki na początek okresu (BO)</t>
  </si>
  <si>
    <t>1. Zwiększenia funduszu (z tytułu)</t>
  </si>
  <si>
    <t>1.1. Zysk bilansowy za rok ubiegły</t>
  </si>
  <si>
    <t>1.2. Zrealizowane wydatki budżetowe</t>
  </si>
  <si>
    <t>1.3. Zrealizowane płatności ze środków europejskich</t>
  </si>
  <si>
    <t>1.4. Środki na inwestycje</t>
  </si>
  <si>
    <t>1.5. Aktualizacja wyceny środków trwałych</t>
  </si>
  <si>
    <t>1.6. Nieodpłatnie otrzymane środki trwałe i środki trwałe w budowie oraz wartości niematerialne i prawne</t>
  </si>
  <si>
    <t>1.7. Aktywa przejęte od zlikwidowanych lub połączonych jednostek</t>
  </si>
  <si>
    <t>1.8. Aktywa otrzymane w ramach centralnego zaopatrzenia</t>
  </si>
  <si>
    <t>1.9. Pozostałe odpisy z wyniku finansowego za rok bieżący</t>
  </si>
  <si>
    <t>1.10. Inne zwiększenia</t>
  </si>
  <si>
    <t>2. Zmniejszenia funduszu jednostki (z tytułu)</t>
  </si>
  <si>
    <t>2.1. Strata za rok ubiegły</t>
  </si>
  <si>
    <t>2.2. Zrealizowane dochody budżetowe</t>
  </si>
  <si>
    <t>2.3. Rozliczenie wyniku finansowego i środków obrotowych za rok ubiegły</t>
  </si>
  <si>
    <t>2.4. Dotacje i środki na inwestycje</t>
  </si>
  <si>
    <t>2.5. Aktualizacja środków trwałych</t>
  </si>
  <si>
    <t>2.6. Wartość sprzedanych i nieodpłatnie przekazanych środków trwałych i środków trwałych w budowie oraz wartości niematerialnych i prawnych</t>
  </si>
  <si>
    <t>2.7. Pasywa przejęte od zlikwidowanych lub połączonych jednostek</t>
  </si>
  <si>
    <t>2.8. Aktywa przekazane w ramach centralnego zaopatrzenia</t>
  </si>
  <si>
    <t>2.9. Inne zmniejszenia</t>
  </si>
  <si>
    <t>II. Fundusz jednostki na koniec okresu (BZ)</t>
  </si>
  <si>
    <t>III. Wynik finansowy netto za rok bieżący (+,-)</t>
  </si>
  <si>
    <t>3. Nadwyżka środków obrotowych</t>
  </si>
  <si>
    <t>IV. Fundusz (II+,-III)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</si>
</sst>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  <font>
      <sz val="11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8" fillId="3" borderId="15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7" fillId="2" borderId="0" xfId="0" applyFont="1" applyFill="1" applyBorder="1" applyAlignment="1">
      <alignment horizontal="left" vertical="center" wrapText="1"/>
    </xf>
    <xf numFmtId="0" fontId="1" fillId="3" borderId="15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0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7" fillId="0" borderId="0" xfId="0" applyFont="1" applyBorder="1"/>
    <xf numFmtId="4" fontId="7" fillId="4" borderId="4" xfId="0" applyNumberFormat="1" applyFont="1" applyFill="1" applyBorder="1" applyAlignment="1">
      <alignment horizontal="right" vertical="center" wrapText="1"/>
    </xf>
    <xf numFmtId="0" fontId="13" fillId="0" borderId="0" xfId="0" applyFont="1"/>
    <xf numFmtId="0" fontId="7" fillId="4" borderId="6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wrapText="1"/>
    </xf>
    <xf numFmtId="4" fontId="7" fillId="2" borderId="0" xfId="0" applyNumberFormat="1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0" fillId="0" borderId="0" xfId="0" applyFont="1" applyAlignment="1">
      <alignment shrinkToFit="1"/>
    </xf>
    <xf numFmtId="4" fontId="7" fillId="4" borderId="4" xfId="0" applyNumberFormat="1" applyFont="1" applyFill="1" applyBorder="1" applyAlignment="1">
      <alignment horizontal="right" vertical="center" shrinkToFit="1"/>
    </xf>
    <xf numFmtId="0" fontId="11" fillId="0" borderId="0" xfId="0" applyFont="1" applyAlignment="1">
      <alignment shrinkToFit="1"/>
    </xf>
    <xf numFmtId="4" fontId="6" fillId="3" borderId="4" xfId="0" applyNumberFormat="1" applyFont="1" applyFill="1" applyBorder="1" applyAlignment="1">
      <alignment horizontal="right" vertical="center" shrinkToFi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wrapText="1"/>
    </xf>
    <xf numFmtId="0" fontId="7" fillId="2" borderId="0" xfId="0" applyFont="1" applyFill="1" applyBorder="1" applyAlignment="1">
      <alignment horizontal="center" wrapText="1"/>
    </xf>
    <xf numFmtId="4" fontId="7" fillId="2" borderId="0" xfId="0" applyNumberFormat="1" applyFont="1" applyFill="1" applyBorder="1" applyAlignment="1">
      <alignment horizontal="righ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left" vertical="top" wrapText="1"/>
    </xf>
    <xf numFmtId="0" fontId="8" fillId="3" borderId="13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0" fillId="0" borderId="12" xfId="0" applyFont="1" applyBorder="1" applyAlignment="1">
      <alignment shrinkToFit="1"/>
    </xf>
    <xf numFmtId="0" fontId="3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vertical="center" wrapText="1"/>
    </xf>
    <xf numFmtId="4" fontId="7" fillId="4" borderId="0" xfId="0" applyNumberFormat="1" applyFont="1" applyFill="1" applyBorder="1" applyAlignment="1">
      <alignment horizontal="right" vertical="center" wrapText="1"/>
    </xf>
    <xf numFmtId="4" fontId="7" fillId="2" borderId="0" xfId="0" applyNumberFormat="1" applyFont="1" applyFill="1" applyBorder="1" applyAlignment="1">
      <alignment horizontal="right" vertical="center" shrinkToFi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Normalny" xfId="0" builtinId="0"/>
  </cellStyles>
  <dxfs count="37"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  <dxf>
      <fill>
        <patternFill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ill>
        <patternFill patternType="solid"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ont>
        <b/>
        <i val="0"/>
      </font>
    </dxf>
    <dxf>
      <font>
        <b/>
        <i val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C1262-42C1-45B1-A7F2-7A7EAE3F0C8E}">
  <sheetPr>
    <pageSetUpPr fitToPage="1"/>
  </sheetPr>
  <dimension ref="A1:V92"/>
  <sheetViews>
    <sheetView showGridLines="0" topLeftCell="A13" workbookViewId="0">
      <selection activeCell="C37" sqref="C37:E37"/>
    </sheetView>
  </sheetViews>
  <sheetFormatPr defaultColWidth="9.140625" defaultRowHeight="15" x14ac:dyDescent="0.25"/>
  <cols>
    <col min="1" max="3" width="0.7109375" style="15" customWidth="1"/>
    <col min="4" max="5" width="21.42578125" style="15" customWidth="1"/>
    <col min="6" max="6" width="12.42578125" style="15" customWidth="1"/>
    <col min="7" max="7" width="12" style="15" customWidth="1"/>
    <col min="8" max="8" width="0.85546875" style="15" customWidth="1"/>
    <col min="9" max="11" width="0.7109375" style="15" customWidth="1"/>
    <col min="12" max="12" width="20" style="15" customWidth="1"/>
    <col min="13" max="13" width="22.85546875" style="15" customWidth="1"/>
    <col min="14" max="14" width="12.42578125" style="15" customWidth="1"/>
    <col min="15" max="15" width="12" style="15" customWidth="1"/>
    <col min="16" max="21" width="9.140625" style="15" hidden="1" customWidth="1"/>
    <col min="22" max="16384" width="9.140625" style="15"/>
  </cols>
  <sheetData>
    <row r="1" spans="1:22" ht="15" customHeight="1" x14ac:dyDescent="0.25"/>
    <row r="2" spans="1:22" ht="15" customHeight="1" x14ac:dyDescent="0.25">
      <c r="A2" s="50" t="s">
        <v>89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18" t="s">
        <v>0</v>
      </c>
      <c r="Q2" s="17" t="s">
        <v>0</v>
      </c>
      <c r="R2" s="17" t="s">
        <v>0</v>
      </c>
      <c r="S2" s="17" t="s">
        <v>0</v>
      </c>
      <c r="T2" s="17" t="s">
        <v>0</v>
      </c>
      <c r="U2" s="17" t="s">
        <v>0</v>
      </c>
    </row>
    <row r="3" spans="1:22" ht="15.75" customHeight="1" x14ac:dyDescent="0.25">
      <c r="A3" s="53" t="s">
        <v>1</v>
      </c>
      <c r="B3" s="48"/>
      <c r="C3" s="48"/>
      <c r="D3" s="48"/>
      <c r="E3" s="49"/>
      <c r="F3" s="54" t="s">
        <v>2</v>
      </c>
      <c r="G3" s="55"/>
      <c r="H3" s="55"/>
      <c r="I3" s="55"/>
      <c r="J3" s="55"/>
      <c r="K3" s="55"/>
      <c r="L3" s="56"/>
      <c r="M3" s="53" t="s">
        <v>3</v>
      </c>
      <c r="N3" s="48"/>
      <c r="O3" s="49"/>
      <c r="P3" s="17" t="b">
        <v>0</v>
      </c>
    </row>
    <row r="4" spans="1:22" ht="22.5" customHeight="1" x14ac:dyDescent="0.25">
      <c r="A4" s="44" t="s">
        <v>90</v>
      </c>
      <c r="B4" s="45"/>
      <c r="C4" s="45"/>
      <c r="D4" s="45"/>
      <c r="E4" s="46"/>
      <c r="F4" s="57" t="s">
        <v>4</v>
      </c>
      <c r="G4" s="58"/>
      <c r="H4" s="58"/>
      <c r="I4" s="58"/>
      <c r="J4" s="58"/>
      <c r="K4" s="58"/>
      <c r="L4" s="59"/>
      <c r="M4" s="44" t="s">
        <v>24</v>
      </c>
      <c r="N4" s="45"/>
      <c r="O4" s="46"/>
    </row>
    <row r="5" spans="1:22" ht="15" customHeight="1" x14ac:dyDescent="0.25">
      <c r="A5" s="44" t="s">
        <v>25</v>
      </c>
      <c r="B5" s="45"/>
      <c r="C5" s="45"/>
      <c r="D5" s="45"/>
      <c r="E5" s="46"/>
      <c r="F5" s="57" t="s">
        <v>5</v>
      </c>
      <c r="G5" s="58"/>
      <c r="H5" s="58"/>
      <c r="I5" s="58"/>
      <c r="J5" s="58"/>
      <c r="K5" s="58"/>
      <c r="L5" s="59"/>
      <c r="M5" s="14"/>
      <c r="N5" s="13"/>
      <c r="O5" s="12"/>
    </row>
    <row r="6" spans="1:22" ht="15" customHeight="1" x14ac:dyDescent="0.25">
      <c r="A6" s="44" t="s">
        <v>26</v>
      </c>
      <c r="B6" s="45"/>
      <c r="C6" s="45"/>
      <c r="D6" s="45"/>
      <c r="E6" s="46"/>
      <c r="F6" s="57" t="s">
        <v>6</v>
      </c>
      <c r="G6" s="58"/>
      <c r="H6" s="58"/>
      <c r="I6" s="58"/>
      <c r="J6" s="58"/>
      <c r="K6" s="58"/>
      <c r="L6" s="59"/>
      <c r="M6" s="11" t="s">
        <v>7</v>
      </c>
      <c r="N6" s="10"/>
      <c r="O6" s="9"/>
    </row>
    <row r="7" spans="1:22" ht="15" customHeight="1" x14ac:dyDescent="0.25">
      <c r="A7" s="3" t="s">
        <v>91</v>
      </c>
      <c r="B7" s="2"/>
      <c r="C7" s="2"/>
      <c r="D7" s="2"/>
      <c r="E7" s="1"/>
      <c r="F7" s="57" t="s">
        <v>8</v>
      </c>
      <c r="G7" s="58"/>
      <c r="H7" s="58"/>
      <c r="I7" s="58"/>
      <c r="J7" s="58"/>
      <c r="K7" s="58"/>
      <c r="L7" s="59"/>
      <c r="M7" s="11" t="s">
        <v>7</v>
      </c>
      <c r="N7" s="10"/>
      <c r="O7" s="9"/>
      <c r="Q7" s="32">
        <v>2024</v>
      </c>
    </row>
    <row r="8" spans="1:22" ht="15" customHeight="1" x14ac:dyDescent="0.25">
      <c r="A8" s="47" t="s">
        <v>9</v>
      </c>
      <c r="B8" s="48"/>
      <c r="C8" s="48"/>
      <c r="D8" s="48"/>
      <c r="E8" s="49"/>
      <c r="F8" s="57" t="str">
        <f>CONCATENATE("na dzień ",P8)</f>
        <v>na dzień 31.12.2024</v>
      </c>
      <c r="G8" s="58"/>
      <c r="H8" s="58"/>
      <c r="I8" s="58"/>
      <c r="J8" s="58"/>
      <c r="K8" s="58"/>
      <c r="L8" s="59"/>
      <c r="M8" s="53" t="str">
        <f>IF(Q8&gt;=2018,"","wysłać bez pisma przewodniego")</f>
        <v/>
      </c>
      <c r="N8" s="48"/>
      <c r="O8" s="49"/>
      <c r="P8" s="18" t="s">
        <v>23</v>
      </c>
      <c r="Q8" s="32">
        <v>2024</v>
      </c>
    </row>
    <row r="9" spans="1:22" ht="15" customHeight="1" x14ac:dyDescent="0.25">
      <c r="A9" s="3" t="s">
        <v>92</v>
      </c>
      <c r="B9" s="2"/>
      <c r="C9" s="2"/>
      <c r="D9" s="2"/>
      <c r="E9" s="1"/>
      <c r="F9" s="60" t="s">
        <v>10</v>
      </c>
      <c r="G9" s="61"/>
      <c r="H9" s="61"/>
      <c r="I9" s="61"/>
      <c r="J9" s="61"/>
      <c r="K9" s="61"/>
      <c r="L9" s="62"/>
      <c r="M9" s="8" t="s">
        <v>7</v>
      </c>
      <c r="N9" s="7"/>
      <c r="O9" s="6"/>
    </row>
    <row r="10" spans="1:22" ht="15" customHeight="1" x14ac:dyDescent="0.25"/>
    <row r="11" spans="1:22" ht="24" customHeight="1" x14ac:dyDescent="0.25">
      <c r="A11" s="36" t="s">
        <v>11</v>
      </c>
      <c r="B11" s="37"/>
      <c r="C11" s="37"/>
      <c r="D11" s="37"/>
      <c r="E11" s="38"/>
      <c r="F11" s="19" t="s">
        <v>12</v>
      </c>
      <c r="G11" s="20" t="s">
        <v>13</v>
      </c>
      <c r="H11" s="16"/>
      <c r="I11" s="42" t="s">
        <v>14</v>
      </c>
      <c r="J11" s="42"/>
      <c r="K11" s="42"/>
      <c r="L11" s="42"/>
      <c r="M11" s="42"/>
      <c r="N11" s="20" t="s">
        <v>12</v>
      </c>
      <c r="O11" s="20" t="s">
        <v>13</v>
      </c>
    </row>
    <row r="12" spans="1:22" ht="15" customHeight="1" x14ac:dyDescent="0.25">
      <c r="A12" s="63" t="str">
        <f t="shared" ref="A12:A50" si="0">IF(EXACT(Q12,0),T12,"")</f>
        <v>A. Aktywa trwałe</v>
      </c>
      <c r="B12" s="63"/>
      <c r="C12" s="63"/>
      <c r="D12" s="63"/>
      <c r="E12" s="63"/>
      <c r="F12" s="33">
        <v>6259467.2400000002</v>
      </c>
      <c r="G12" s="33">
        <v>6021245.3499999996</v>
      </c>
      <c r="H12" s="21"/>
      <c r="I12" s="63" t="str">
        <f t="shared" ref="I12:I50" si="1">IF(EXACT(S12,0),U12," ")</f>
        <v>A. Fundusze</v>
      </c>
      <c r="J12" s="63"/>
      <c r="K12" s="63"/>
      <c r="L12" s="63"/>
      <c r="M12" s="63"/>
      <c r="N12" s="33">
        <v>5114221.07</v>
      </c>
      <c r="O12" s="33">
        <v>4500628.2</v>
      </c>
      <c r="P12" s="17" t="b">
        <v>1</v>
      </c>
      <c r="Q12" s="34">
        <v>0</v>
      </c>
      <c r="R12" s="17" t="b">
        <v>1</v>
      </c>
      <c r="S12" s="34">
        <v>0</v>
      </c>
      <c r="T12" s="17" t="s">
        <v>27</v>
      </c>
      <c r="U12" s="17" t="s">
        <v>66</v>
      </c>
      <c r="V12" s="17"/>
    </row>
    <row r="13" spans="1:22" ht="15" customHeight="1" x14ac:dyDescent="0.25">
      <c r="A13" s="25" t="str">
        <f t="shared" si="0"/>
        <v/>
      </c>
      <c r="B13" s="64" t="str">
        <f>IF(EXACT(Q13,1),T13,"&lt;MergeCellMark&gt;")</f>
        <v>I. Wartości niematerialne i prawne</v>
      </c>
      <c r="C13" s="64"/>
      <c r="D13" s="64"/>
      <c r="E13" s="64"/>
      <c r="F13" s="33">
        <v>0</v>
      </c>
      <c r="G13" s="33">
        <v>0</v>
      </c>
      <c r="H13" s="21"/>
      <c r="I13" s="25" t="str">
        <f t="shared" si="1"/>
        <v xml:space="preserve"> </v>
      </c>
      <c r="J13" s="64" t="str">
        <f>IF(EXACT(S13,1),U13,"&lt;MergeCellMark&gt;")</f>
        <v>I. Fundusz jednostki</v>
      </c>
      <c r="K13" s="64"/>
      <c r="L13" s="64"/>
      <c r="M13" s="64"/>
      <c r="N13" s="33">
        <v>17344972.18</v>
      </c>
      <c r="O13" s="33">
        <v>20007173.59</v>
      </c>
      <c r="P13" s="17" t="b">
        <v>1</v>
      </c>
      <c r="Q13" s="34">
        <v>1</v>
      </c>
      <c r="R13" s="17" t="b">
        <v>1</v>
      </c>
      <c r="S13" s="34">
        <v>1</v>
      </c>
      <c r="T13" s="17" t="s">
        <v>28</v>
      </c>
      <c r="U13" s="17" t="s">
        <v>67</v>
      </c>
      <c r="V13" s="17"/>
    </row>
    <row r="14" spans="1:22" ht="15" customHeight="1" x14ac:dyDescent="0.25">
      <c r="A14" s="25" t="str">
        <f t="shared" si="0"/>
        <v/>
      </c>
      <c r="B14" s="64" t="str">
        <f>IF(EXACT(Q14,1),T14,"&lt;MergeCellMark&gt;")</f>
        <v>II. Rzeczowe aktywa trwałe</v>
      </c>
      <c r="C14" s="64"/>
      <c r="D14" s="64"/>
      <c r="E14" s="64"/>
      <c r="F14" s="33">
        <v>6259467.2400000002</v>
      </c>
      <c r="G14" s="33">
        <v>6021245.3499999996</v>
      </c>
      <c r="H14" s="21"/>
      <c r="I14" s="25" t="str">
        <f t="shared" si="1"/>
        <v xml:space="preserve"> </v>
      </c>
      <c r="J14" s="64" t="str">
        <f>IF(EXACT(S14,1),U14,"&lt;MergeCellMark&gt;")</f>
        <v>II. Wynik finansowy netto (+,-)</v>
      </c>
      <c r="K14" s="64"/>
      <c r="L14" s="64"/>
      <c r="M14" s="64"/>
      <c r="N14" s="33">
        <v>-12230751.109999999</v>
      </c>
      <c r="O14" s="33">
        <v>-15506545.390000001</v>
      </c>
      <c r="P14" s="17" t="b">
        <v>1</v>
      </c>
      <c r="Q14" s="34">
        <v>1</v>
      </c>
      <c r="R14" s="17" t="b">
        <v>1</v>
      </c>
      <c r="S14" s="34">
        <v>1</v>
      </c>
      <c r="T14" s="17" t="s">
        <v>29</v>
      </c>
      <c r="U14" s="17" t="s">
        <v>68</v>
      </c>
      <c r="V14" s="17"/>
    </row>
    <row r="15" spans="1:22" ht="15" customHeight="1" x14ac:dyDescent="0.25">
      <c r="A15" s="63" t="str">
        <f t="shared" si="0"/>
        <v/>
      </c>
      <c r="B15" s="63"/>
      <c r="C15" s="64" t="str">
        <f>IF(EXACT(Q15,2),T15,"&lt;MergeCellMark&gt;")</f>
        <v>1. Środki trwałe</v>
      </c>
      <c r="D15" s="64"/>
      <c r="E15" s="64"/>
      <c r="F15" s="33">
        <v>5814590.5499999998</v>
      </c>
      <c r="G15" s="33">
        <v>5576368.6600000001</v>
      </c>
      <c r="H15" s="21"/>
      <c r="I15" s="63" t="str">
        <f t="shared" si="1"/>
        <v xml:space="preserve"> </v>
      </c>
      <c r="J15" s="63"/>
      <c r="K15" s="64" t="str">
        <f>IF(EXACT(S15,2),U15,"&lt;MergeCellMark&gt;")</f>
        <v>1. Zysk netto (+)</v>
      </c>
      <c r="L15" s="64"/>
      <c r="M15" s="64"/>
      <c r="N15" s="33">
        <v>0</v>
      </c>
      <c r="O15" s="33">
        <v>0</v>
      </c>
      <c r="P15" s="17" t="b">
        <v>0</v>
      </c>
      <c r="Q15" s="34">
        <v>2</v>
      </c>
      <c r="R15" s="17" t="b">
        <v>0</v>
      </c>
      <c r="S15" s="34">
        <v>2</v>
      </c>
      <c r="T15" s="17" t="s">
        <v>30</v>
      </c>
      <c r="U15" s="17" t="s">
        <v>69</v>
      </c>
      <c r="V15" s="17"/>
    </row>
    <row r="16" spans="1:22" ht="15" customHeight="1" x14ac:dyDescent="0.25">
      <c r="A16" s="63" t="str">
        <f t="shared" si="0"/>
        <v/>
      </c>
      <c r="B16" s="63"/>
      <c r="C16" s="63"/>
      <c r="D16" s="64" t="str">
        <f t="shared" ref="D16:D21" si="2">IF(EXACT(Q16,3),T16,"&lt;MergeCellMark&gt;")</f>
        <v>1.1. Grunty</v>
      </c>
      <c r="E16" s="64"/>
      <c r="F16" s="33">
        <v>325920</v>
      </c>
      <c r="G16" s="33">
        <v>325920</v>
      </c>
      <c r="H16" s="21"/>
      <c r="I16" s="63" t="str">
        <f t="shared" si="1"/>
        <v xml:space="preserve"> </v>
      </c>
      <c r="J16" s="63"/>
      <c r="K16" s="64" t="str">
        <f>IF(EXACT(S16,2),U16,"&lt;MergeCellMark&gt;")</f>
        <v>2. Strata netto (-)</v>
      </c>
      <c r="L16" s="64"/>
      <c r="M16" s="64"/>
      <c r="N16" s="33">
        <v>12230751.109999999</v>
      </c>
      <c r="O16" s="33">
        <v>15506545.390000001</v>
      </c>
      <c r="P16" s="17" t="b">
        <v>0</v>
      </c>
      <c r="Q16" s="34">
        <v>3</v>
      </c>
      <c r="R16" s="17" t="b">
        <v>0</v>
      </c>
      <c r="S16" s="34">
        <v>2</v>
      </c>
      <c r="T16" s="17" t="s">
        <v>31</v>
      </c>
      <c r="U16" s="17" t="s">
        <v>70</v>
      </c>
      <c r="V16" s="17"/>
    </row>
    <row r="17" spans="1:22" ht="36" customHeight="1" x14ac:dyDescent="0.25">
      <c r="A17" s="63" t="str">
        <f t="shared" si="0"/>
        <v/>
      </c>
      <c r="B17" s="63"/>
      <c r="C17" s="63"/>
      <c r="D17" s="64" t="str">
        <f t="shared" si="2"/>
        <v>1.1.1. Grunty stanowiące własność jednostki samorządu terytorialnego, przekazane w użytkowanie wieczyste innym podmiotom</v>
      </c>
      <c r="E17" s="64"/>
      <c r="F17" s="33">
        <v>0</v>
      </c>
      <c r="G17" s="33">
        <v>0</v>
      </c>
      <c r="H17" s="21"/>
      <c r="I17" s="25" t="str">
        <f t="shared" si="1"/>
        <v xml:space="preserve"> </v>
      </c>
      <c r="J17" s="64" t="str">
        <f>IF(EXACT(S17,1),U17,"&lt;MergeCellMark&gt;")</f>
        <v>III. Odpisy z wyniku finansowego (nadwyżka środków obrotowych) (-)</v>
      </c>
      <c r="K17" s="64"/>
      <c r="L17" s="64"/>
      <c r="M17" s="64"/>
      <c r="N17" s="33">
        <v>0</v>
      </c>
      <c r="O17" s="33">
        <v>0</v>
      </c>
      <c r="P17" s="17" t="b">
        <v>0</v>
      </c>
      <c r="Q17" s="34">
        <v>3</v>
      </c>
      <c r="R17" s="17" t="b">
        <v>1</v>
      </c>
      <c r="S17" s="34">
        <v>1</v>
      </c>
      <c r="T17" s="17" t="s">
        <v>32</v>
      </c>
      <c r="U17" s="17" t="s">
        <v>71</v>
      </c>
      <c r="V17" s="17"/>
    </row>
    <row r="18" spans="1:22" ht="24" customHeight="1" x14ac:dyDescent="0.25">
      <c r="A18" s="63" t="str">
        <f t="shared" si="0"/>
        <v/>
      </c>
      <c r="B18" s="63"/>
      <c r="C18" s="63"/>
      <c r="D18" s="64" t="str">
        <f t="shared" si="2"/>
        <v>1.2. Budynki, lokale i obiekty inżynierii lądowej i wodnej</v>
      </c>
      <c r="E18" s="64"/>
      <c r="F18" s="33">
        <v>5050975.7</v>
      </c>
      <c r="G18" s="33">
        <v>4850721.76</v>
      </c>
      <c r="H18" s="21"/>
      <c r="I18" s="25" t="str">
        <f t="shared" si="1"/>
        <v xml:space="preserve"> </v>
      </c>
      <c r="J18" s="64" t="str">
        <f>IF(EXACT(S18,1),U18,"&lt;MergeCellMark&gt;")</f>
        <v>IV. Fundusz mienia zlikwidowanych jednostek</v>
      </c>
      <c r="K18" s="64"/>
      <c r="L18" s="64"/>
      <c r="M18" s="64"/>
      <c r="N18" s="33">
        <v>0</v>
      </c>
      <c r="O18" s="33">
        <v>0</v>
      </c>
      <c r="P18" s="17" t="b">
        <v>0</v>
      </c>
      <c r="Q18" s="34">
        <v>3</v>
      </c>
      <c r="R18" s="17" t="b">
        <v>1</v>
      </c>
      <c r="S18" s="34">
        <v>1</v>
      </c>
      <c r="T18" s="17" t="s">
        <v>33</v>
      </c>
      <c r="U18" s="17" t="s">
        <v>72</v>
      </c>
      <c r="V18" s="17"/>
    </row>
    <row r="19" spans="1:22" ht="15" customHeight="1" x14ac:dyDescent="0.25">
      <c r="A19" s="63" t="str">
        <f t="shared" si="0"/>
        <v/>
      </c>
      <c r="B19" s="63"/>
      <c r="C19" s="63"/>
      <c r="D19" s="64" t="str">
        <f t="shared" si="2"/>
        <v>1.3. Urządzenia techniczne i maszyny</v>
      </c>
      <c r="E19" s="64"/>
      <c r="F19" s="33">
        <v>437694.85</v>
      </c>
      <c r="G19" s="33">
        <v>399726.9</v>
      </c>
      <c r="H19" s="21"/>
      <c r="I19" s="63" t="str">
        <f t="shared" si="1"/>
        <v>B. Fundusze placówek</v>
      </c>
      <c r="J19" s="63"/>
      <c r="K19" s="63"/>
      <c r="L19" s="63"/>
      <c r="M19" s="63"/>
      <c r="N19" s="33">
        <v>0</v>
      </c>
      <c r="O19" s="33">
        <v>0</v>
      </c>
      <c r="P19" s="17" t="b">
        <v>0</v>
      </c>
      <c r="Q19" s="34">
        <v>3</v>
      </c>
      <c r="R19" s="17" t="b">
        <v>1</v>
      </c>
      <c r="S19" s="34">
        <v>0</v>
      </c>
      <c r="T19" s="17" t="s">
        <v>34</v>
      </c>
      <c r="U19" s="17" t="s">
        <v>73</v>
      </c>
      <c r="V19" s="17"/>
    </row>
    <row r="20" spans="1:22" ht="15" customHeight="1" x14ac:dyDescent="0.25">
      <c r="A20" s="63" t="str">
        <f t="shared" si="0"/>
        <v/>
      </c>
      <c r="B20" s="63"/>
      <c r="C20" s="63"/>
      <c r="D20" s="64" t="str">
        <f t="shared" si="2"/>
        <v>1.4. Środki transportu</v>
      </c>
      <c r="E20" s="64"/>
      <c r="F20" s="33">
        <v>0</v>
      </c>
      <c r="G20" s="33">
        <v>0</v>
      </c>
      <c r="H20" s="21"/>
      <c r="I20" s="63" t="str">
        <f t="shared" si="1"/>
        <v>C. Państwowe fundusze celowe</v>
      </c>
      <c r="J20" s="63"/>
      <c r="K20" s="63"/>
      <c r="L20" s="63"/>
      <c r="M20" s="63"/>
      <c r="N20" s="33">
        <v>0</v>
      </c>
      <c r="O20" s="33">
        <v>0</v>
      </c>
      <c r="P20" s="17" t="b">
        <v>0</v>
      </c>
      <c r="Q20" s="34">
        <v>3</v>
      </c>
      <c r="R20" s="17" t="b">
        <v>1</v>
      </c>
      <c r="S20" s="34">
        <v>0</v>
      </c>
      <c r="T20" s="17" t="s">
        <v>35</v>
      </c>
      <c r="U20" s="17" t="s">
        <v>74</v>
      </c>
      <c r="V20" s="17"/>
    </row>
    <row r="21" spans="1:22" ht="15" customHeight="1" x14ac:dyDescent="0.25">
      <c r="A21" s="63" t="str">
        <f t="shared" si="0"/>
        <v/>
      </c>
      <c r="B21" s="63"/>
      <c r="C21" s="63"/>
      <c r="D21" s="64" t="str">
        <f t="shared" si="2"/>
        <v>1.5. Inne środki trwałe</v>
      </c>
      <c r="E21" s="64"/>
      <c r="F21" s="33">
        <v>0</v>
      </c>
      <c r="G21" s="33">
        <v>0</v>
      </c>
      <c r="H21" s="21"/>
      <c r="I21" s="63" t="str">
        <f t="shared" si="1"/>
        <v>D. Zobowiązania i rezerwy na zobowiązania</v>
      </c>
      <c r="J21" s="63"/>
      <c r="K21" s="63"/>
      <c r="L21" s="63"/>
      <c r="M21" s="63"/>
      <c r="N21" s="33">
        <v>1225391.43</v>
      </c>
      <c r="O21" s="33">
        <v>1625909.04</v>
      </c>
      <c r="P21" s="17" t="b">
        <v>0</v>
      </c>
      <c r="Q21" s="34">
        <v>3</v>
      </c>
      <c r="R21" s="17" t="b">
        <v>1</v>
      </c>
      <c r="S21" s="34">
        <v>0</v>
      </c>
      <c r="T21" s="17" t="s">
        <v>36</v>
      </c>
      <c r="U21" s="17" t="s">
        <v>75</v>
      </c>
      <c r="V21" s="17"/>
    </row>
    <row r="22" spans="1:22" ht="15" customHeight="1" x14ac:dyDescent="0.25">
      <c r="A22" s="63" t="str">
        <f t="shared" si="0"/>
        <v/>
      </c>
      <c r="B22" s="63"/>
      <c r="C22" s="64" t="str">
        <f>IF(EXACT(Q22,2),T22,"&lt;MergeCellMark&gt;")</f>
        <v>2. Środki trwałe w budowie (inwestycje)</v>
      </c>
      <c r="D22" s="64"/>
      <c r="E22" s="64"/>
      <c r="F22" s="33">
        <v>444876.69</v>
      </c>
      <c r="G22" s="33">
        <v>444876.69</v>
      </c>
      <c r="H22" s="21"/>
      <c r="I22" s="25" t="str">
        <f t="shared" si="1"/>
        <v xml:space="preserve"> </v>
      </c>
      <c r="J22" s="64" t="str">
        <f>IF(EXACT(S22,1),U22,"&lt;MergeCellMark&gt;")</f>
        <v>I. Zobowiązania długoterminowe</v>
      </c>
      <c r="K22" s="64"/>
      <c r="L22" s="64"/>
      <c r="M22" s="64"/>
      <c r="N22" s="33">
        <v>0</v>
      </c>
      <c r="O22" s="33">
        <v>0</v>
      </c>
      <c r="P22" s="17" t="b">
        <v>0</v>
      </c>
      <c r="Q22" s="34">
        <v>2</v>
      </c>
      <c r="R22" s="17" t="b">
        <v>1</v>
      </c>
      <c r="S22" s="34">
        <v>1</v>
      </c>
      <c r="T22" s="17" t="s">
        <v>37</v>
      </c>
      <c r="U22" s="17" t="s">
        <v>76</v>
      </c>
      <c r="V22" s="17"/>
    </row>
    <row r="23" spans="1:22" ht="15" customHeight="1" x14ac:dyDescent="0.25">
      <c r="A23" s="63" t="str">
        <f t="shared" si="0"/>
        <v/>
      </c>
      <c r="B23" s="63"/>
      <c r="C23" s="64" t="str">
        <f>IF(EXACT(Q23,2),T23,"&lt;MergeCellMark&gt;")</f>
        <v>3. Zaliczki na środki trwałe w budowie (inwestycje)</v>
      </c>
      <c r="D23" s="64"/>
      <c r="E23" s="64"/>
      <c r="F23" s="33">
        <v>0</v>
      </c>
      <c r="G23" s="33">
        <v>0</v>
      </c>
      <c r="H23" s="21"/>
      <c r="I23" s="25" t="str">
        <f t="shared" si="1"/>
        <v xml:space="preserve"> </v>
      </c>
      <c r="J23" s="64" t="str">
        <f>IF(EXACT(S23,1),U23,"&lt;MergeCellMark&gt;")</f>
        <v>II. Zobowiązania krótkoterminowe</v>
      </c>
      <c r="K23" s="64"/>
      <c r="L23" s="64"/>
      <c r="M23" s="64"/>
      <c r="N23" s="33">
        <v>1225391.43</v>
      </c>
      <c r="O23" s="33">
        <v>1625909.04</v>
      </c>
      <c r="P23" s="17" t="b">
        <v>0</v>
      </c>
      <c r="Q23" s="34">
        <v>2</v>
      </c>
      <c r="R23" s="17" t="b">
        <v>1</v>
      </c>
      <c r="S23" s="34">
        <v>1</v>
      </c>
      <c r="T23" s="17" t="s">
        <v>38</v>
      </c>
      <c r="U23" s="17" t="s">
        <v>77</v>
      </c>
      <c r="V23" s="17"/>
    </row>
    <row r="24" spans="1:22" ht="15" customHeight="1" x14ac:dyDescent="0.25">
      <c r="A24" s="25" t="str">
        <f t="shared" si="0"/>
        <v/>
      </c>
      <c r="B24" s="64" t="str">
        <f>IF(EXACT(Q24,1),T24,"&lt;MergeCellMark&gt;")</f>
        <v>III. Należności długoterminowe</v>
      </c>
      <c r="C24" s="64"/>
      <c r="D24" s="64"/>
      <c r="E24" s="64"/>
      <c r="F24" s="33">
        <v>0</v>
      </c>
      <c r="G24" s="33">
        <v>0</v>
      </c>
      <c r="H24" s="21"/>
      <c r="I24" s="63" t="str">
        <f t="shared" si="1"/>
        <v xml:space="preserve"> </v>
      </c>
      <c r="J24" s="63"/>
      <c r="K24" s="64" t="str">
        <f t="shared" ref="K24:K31" si="3">IF(EXACT(S24,2),U24,"&lt;MergeCellMark&gt;")</f>
        <v>1. Zobowiązania z tytułu dostaw i usług</v>
      </c>
      <c r="L24" s="64"/>
      <c r="M24" s="64"/>
      <c r="N24" s="33">
        <v>119570.08</v>
      </c>
      <c r="O24" s="33">
        <v>149783.46</v>
      </c>
      <c r="P24" s="17" t="b">
        <v>1</v>
      </c>
      <c r="Q24" s="34">
        <v>1</v>
      </c>
      <c r="R24" s="17" t="b">
        <v>0</v>
      </c>
      <c r="S24" s="34">
        <v>2</v>
      </c>
      <c r="T24" s="17" t="s">
        <v>39</v>
      </c>
      <c r="U24" s="17" t="s">
        <v>78</v>
      </c>
      <c r="V24" s="17"/>
    </row>
    <row r="25" spans="1:22" ht="15" customHeight="1" x14ac:dyDescent="0.25">
      <c r="A25" s="25" t="str">
        <f t="shared" si="0"/>
        <v/>
      </c>
      <c r="B25" s="64" t="str">
        <f>IF(EXACT(Q25,1),T25,"&lt;MergeCellMark&gt;")</f>
        <v>IV. Długoterminowe aktywa finansowe</v>
      </c>
      <c r="C25" s="64"/>
      <c r="D25" s="64"/>
      <c r="E25" s="64"/>
      <c r="F25" s="33">
        <v>0</v>
      </c>
      <c r="G25" s="33">
        <v>0</v>
      </c>
      <c r="H25" s="21"/>
      <c r="I25" s="63" t="str">
        <f t="shared" si="1"/>
        <v xml:space="preserve"> </v>
      </c>
      <c r="J25" s="63"/>
      <c r="K25" s="64" t="str">
        <f t="shared" si="3"/>
        <v>2. Zobowiązania wobec budżetów</v>
      </c>
      <c r="L25" s="64"/>
      <c r="M25" s="64"/>
      <c r="N25" s="33">
        <v>76119.86</v>
      </c>
      <c r="O25" s="33">
        <v>114176.2</v>
      </c>
      <c r="P25" s="17" t="b">
        <v>1</v>
      </c>
      <c r="Q25" s="34">
        <v>1</v>
      </c>
      <c r="R25" s="17" t="b">
        <v>0</v>
      </c>
      <c r="S25" s="34">
        <v>2</v>
      </c>
      <c r="T25" s="17" t="s">
        <v>40</v>
      </c>
      <c r="U25" s="17" t="s">
        <v>79</v>
      </c>
      <c r="V25" s="17"/>
    </row>
    <row r="26" spans="1:22" ht="24" customHeight="1" x14ac:dyDescent="0.25">
      <c r="A26" s="63" t="str">
        <f t="shared" si="0"/>
        <v/>
      </c>
      <c r="B26" s="63"/>
      <c r="C26" s="64" t="str">
        <f>IF(EXACT(Q26,2),T26,"&lt;MergeCellMark&gt;")</f>
        <v>1. Akcje i udziały</v>
      </c>
      <c r="D26" s="64"/>
      <c r="E26" s="64"/>
      <c r="F26" s="33">
        <v>0</v>
      </c>
      <c r="G26" s="33">
        <v>0</v>
      </c>
      <c r="H26" s="21"/>
      <c r="I26" s="63" t="str">
        <f t="shared" si="1"/>
        <v xml:space="preserve"> </v>
      </c>
      <c r="J26" s="63"/>
      <c r="K26" s="64" t="str">
        <f t="shared" si="3"/>
        <v>3. Zobowiązania z tytułu ubezpieczeń i innych świadczeń</v>
      </c>
      <c r="L26" s="64"/>
      <c r="M26" s="64"/>
      <c r="N26" s="33">
        <v>378651.76</v>
      </c>
      <c r="O26" s="33">
        <v>500700.67</v>
      </c>
      <c r="P26" s="17" t="b">
        <v>0</v>
      </c>
      <c r="Q26" s="34">
        <v>2</v>
      </c>
      <c r="R26" s="17" t="b">
        <v>0</v>
      </c>
      <c r="S26" s="34">
        <v>2</v>
      </c>
      <c r="T26" s="17" t="s">
        <v>41</v>
      </c>
      <c r="U26" s="17" t="s">
        <v>80</v>
      </c>
      <c r="V26" s="17"/>
    </row>
    <row r="27" spans="1:22" ht="15" customHeight="1" x14ac:dyDescent="0.25">
      <c r="A27" s="63" t="str">
        <f t="shared" si="0"/>
        <v/>
      </c>
      <c r="B27" s="63"/>
      <c r="C27" s="64" t="str">
        <f>IF(EXACT(Q27,2),T27,"&lt;MergeCellMark&gt;")</f>
        <v>2. Inne papiery wartościowe</v>
      </c>
      <c r="D27" s="64"/>
      <c r="E27" s="64"/>
      <c r="F27" s="33">
        <v>0</v>
      </c>
      <c r="G27" s="33">
        <v>0</v>
      </c>
      <c r="H27" s="21"/>
      <c r="I27" s="63" t="str">
        <f t="shared" si="1"/>
        <v xml:space="preserve"> </v>
      </c>
      <c r="J27" s="63"/>
      <c r="K27" s="64" t="str">
        <f t="shared" si="3"/>
        <v>4. Zobowiązania z tytułu wynagrodzeń</v>
      </c>
      <c r="L27" s="64"/>
      <c r="M27" s="64"/>
      <c r="N27" s="33">
        <v>629956.55000000005</v>
      </c>
      <c r="O27" s="33">
        <v>811536.51</v>
      </c>
      <c r="P27" s="17" t="b">
        <v>0</v>
      </c>
      <c r="Q27" s="34">
        <v>2</v>
      </c>
      <c r="R27" s="17" t="b">
        <v>0</v>
      </c>
      <c r="S27" s="34">
        <v>2</v>
      </c>
      <c r="T27" s="17" t="s">
        <v>42</v>
      </c>
      <c r="U27" s="17" t="s">
        <v>81</v>
      </c>
      <c r="V27" s="17"/>
    </row>
    <row r="28" spans="1:22" ht="15" customHeight="1" x14ac:dyDescent="0.25">
      <c r="A28" s="63" t="str">
        <f t="shared" si="0"/>
        <v/>
      </c>
      <c r="B28" s="63"/>
      <c r="C28" s="64" t="str">
        <f>IF(EXACT(Q28,2),T28,"&lt;MergeCellMark&gt;")</f>
        <v>3. Inne długoterminowe aktywa finansowe</v>
      </c>
      <c r="D28" s="64"/>
      <c r="E28" s="64"/>
      <c r="F28" s="33">
        <v>0</v>
      </c>
      <c r="G28" s="33">
        <v>0</v>
      </c>
      <c r="H28" s="21"/>
      <c r="I28" s="63" t="str">
        <f t="shared" si="1"/>
        <v xml:space="preserve"> </v>
      </c>
      <c r="J28" s="63"/>
      <c r="K28" s="64" t="str">
        <f t="shared" si="3"/>
        <v>5. Pozostałe zobowiązania</v>
      </c>
      <c r="L28" s="64"/>
      <c r="M28" s="64"/>
      <c r="N28" s="33">
        <v>9377.17</v>
      </c>
      <c r="O28" s="33">
        <v>17928.86</v>
      </c>
      <c r="P28" s="17" t="b">
        <v>0</v>
      </c>
      <c r="Q28" s="34">
        <v>2</v>
      </c>
      <c r="R28" s="17" t="b">
        <v>0</v>
      </c>
      <c r="S28" s="34">
        <v>2</v>
      </c>
      <c r="T28" s="17" t="s">
        <v>43</v>
      </c>
      <c r="U28" s="17" t="s">
        <v>82</v>
      </c>
      <c r="V28" s="17"/>
    </row>
    <row r="29" spans="1:22" ht="24" customHeight="1" x14ac:dyDescent="0.25">
      <c r="A29" s="25" t="str">
        <f t="shared" si="0"/>
        <v/>
      </c>
      <c r="B29" s="64" t="str">
        <f>IF(EXACT(Q29,1),T29,"&lt;MergeCellMark&gt;")</f>
        <v>V. Wartość mienia zlikwidowanych jednostek</v>
      </c>
      <c r="C29" s="64"/>
      <c r="D29" s="64"/>
      <c r="E29" s="64"/>
      <c r="F29" s="33">
        <v>0</v>
      </c>
      <c r="G29" s="33">
        <v>0</v>
      </c>
      <c r="H29" s="21"/>
      <c r="I29" s="63" t="str">
        <f t="shared" si="1"/>
        <v xml:space="preserve"> </v>
      </c>
      <c r="J29" s="63"/>
      <c r="K29" s="64" t="str">
        <f t="shared" si="3"/>
        <v>6. Sumy obce (depozytowe, zabezpieczenie wykonania umów)</v>
      </c>
      <c r="L29" s="64"/>
      <c r="M29" s="64"/>
      <c r="N29" s="33">
        <v>4784.2299999999996</v>
      </c>
      <c r="O29" s="33">
        <v>5934.23</v>
      </c>
      <c r="P29" s="17" t="b">
        <v>1</v>
      </c>
      <c r="Q29" s="34">
        <v>1</v>
      </c>
      <c r="R29" s="17" t="b">
        <v>0</v>
      </c>
      <c r="S29" s="34">
        <v>2</v>
      </c>
      <c r="T29" s="17" t="s">
        <v>44</v>
      </c>
      <c r="U29" s="17" t="s">
        <v>83</v>
      </c>
      <c r="V29" s="17"/>
    </row>
    <row r="30" spans="1:22" ht="24" customHeight="1" x14ac:dyDescent="0.25">
      <c r="A30" s="63" t="str">
        <f t="shared" si="0"/>
        <v>B. Aktywa obrotowe</v>
      </c>
      <c r="B30" s="63"/>
      <c r="C30" s="63"/>
      <c r="D30" s="63"/>
      <c r="E30" s="63"/>
      <c r="F30" s="33">
        <v>80145.259999999995</v>
      </c>
      <c r="G30" s="33">
        <v>105291.89</v>
      </c>
      <c r="H30" s="21"/>
      <c r="I30" s="63" t="str">
        <f t="shared" si="1"/>
        <v xml:space="preserve"> </v>
      </c>
      <c r="J30" s="63"/>
      <c r="K30" s="64" t="str">
        <f t="shared" si="3"/>
        <v>7. Rozliczenia z tytułu środków na wydatki budżetowe i z tytułu dochodów budżetowych</v>
      </c>
      <c r="L30" s="64"/>
      <c r="M30" s="64"/>
      <c r="N30" s="33">
        <v>0</v>
      </c>
      <c r="O30" s="33">
        <v>0</v>
      </c>
      <c r="P30" s="17" t="b">
        <v>1</v>
      </c>
      <c r="Q30" s="34">
        <v>0</v>
      </c>
      <c r="R30" s="17" t="b">
        <v>0</v>
      </c>
      <c r="S30" s="34">
        <v>2</v>
      </c>
      <c r="T30" s="17" t="s">
        <v>45</v>
      </c>
      <c r="U30" s="17" t="s">
        <v>84</v>
      </c>
      <c r="V30" s="17"/>
    </row>
    <row r="31" spans="1:22" ht="15" customHeight="1" x14ac:dyDescent="0.25">
      <c r="A31" s="25" t="str">
        <f t="shared" si="0"/>
        <v/>
      </c>
      <c r="B31" s="64" t="str">
        <f>IF(EXACT(Q31,1),T31,"&lt;MergeCellMark&gt;")</f>
        <v>I. Zapasy</v>
      </c>
      <c r="C31" s="64"/>
      <c r="D31" s="64"/>
      <c r="E31" s="64"/>
      <c r="F31" s="33">
        <v>14312.44</v>
      </c>
      <c r="G31" s="33">
        <v>12642.27</v>
      </c>
      <c r="H31" s="21"/>
      <c r="I31" s="63" t="str">
        <f t="shared" si="1"/>
        <v xml:space="preserve"> </v>
      </c>
      <c r="J31" s="63"/>
      <c r="K31" s="64" t="str">
        <f t="shared" si="3"/>
        <v>8. Fundusze specjalne</v>
      </c>
      <c r="L31" s="64"/>
      <c r="M31" s="64"/>
      <c r="N31" s="33">
        <v>6931.78</v>
      </c>
      <c r="O31" s="33">
        <v>25849.11</v>
      </c>
      <c r="P31" s="17" t="b">
        <v>1</v>
      </c>
      <c r="Q31" s="34">
        <v>1</v>
      </c>
      <c r="R31" s="17" t="b">
        <v>0</v>
      </c>
      <c r="S31" s="34">
        <v>2</v>
      </c>
      <c r="T31" s="17" t="s">
        <v>46</v>
      </c>
      <c r="U31" s="17" t="s">
        <v>85</v>
      </c>
      <c r="V31" s="17"/>
    </row>
    <row r="32" spans="1:22" ht="15" customHeight="1" x14ac:dyDescent="0.25">
      <c r="A32" s="63" t="str">
        <f t="shared" si="0"/>
        <v/>
      </c>
      <c r="B32" s="63"/>
      <c r="C32" s="64" t="str">
        <f>IF(EXACT(Q32,2),T32,"&lt;MergeCellMark&gt;")</f>
        <v>1. Materiały</v>
      </c>
      <c r="D32" s="64"/>
      <c r="E32" s="64"/>
      <c r="F32" s="33">
        <v>14312.44</v>
      </c>
      <c r="G32" s="33">
        <v>12642.27</v>
      </c>
      <c r="H32" s="21"/>
      <c r="I32" s="63" t="str">
        <f t="shared" si="1"/>
        <v xml:space="preserve"> </v>
      </c>
      <c r="J32" s="63"/>
      <c r="K32" s="63"/>
      <c r="L32" s="64" t="str">
        <f>IF(EXACT(S32,3),U32,"&lt;MergeCellMark&gt;")</f>
        <v>8.1. Zakładowy Fundusz Świadczeń Socjalnych</v>
      </c>
      <c r="M32" s="64"/>
      <c r="N32" s="33">
        <v>6931.78</v>
      </c>
      <c r="O32" s="33">
        <v>25849.11</v>
      </c>
      <c r="P32" s="17" t="b">
        <v>0</v>
      </c>
      <c r="Q32" s="34">
        <v>2</v>
      </c>
      <c r="R32" s="17" t="b">
        <v>0</v>
      </c>
      <c r="S32" s="34">
        <v>3</v>
      </c>
      <c r="T32" s="17" t="s">
        <v>47</v>
      </c>
      <c r="U32" s="17" t="s">
        <v>86</v>
      </c>
      <c r="V32" s="17"/>
    </row>
    <row r="33" spans="1:22" ht="15" customHeight="1" x14ac:dyDescent="0.25">
      <c r="A33" s="63" t="str">
        <f t="shared" si="0"/>
        <v/>
      </c>
      <c r="B33" s="63"/>
      <c r="C33" s="64" t="str">
        <f>IF(EXACT(Q33,2),T33,"&lt;MergeCellMark&gt;")</f>
        <v>2. Półprodukty i produkty w toku</v>
      </c>
      <c r="D33" s="64"/>
      <c r="E33" s="64"/>
      <c r="F33" s="33">
        <v>0</v>
      </c>
      <c r="G33" s="33">
        <v>0</v>
      </c>
      <c r="H33" s="21"/>
      <c r="I33" s="63" t="str">
        <f t="shared" si="1"/>
        <v xml:space="preserve"> </v>
      </c>
      <c r="J33" s="63"/>
      <c r="K33" s="63"/>
      <c r="L33" s="64" t="str">
        <f>IF(EXACT(S33,3),U33,"&lt;MergeCellMark&gt;")</f>
        <v>8.2. Inne fundusze</v>
      </c>
      <c r="M33" s="64"/>
      <c r="N33" s="33">
        <v>0</v>
      </c>
      <c r="O33" s="33">
        <v>0</v>
      </c>
      <c r="P33" s="17" t="b">
        <v>0</v>
      </c>
      <c r="Q33" s="34">
        <v>2</v>
      </c>
      <c r="R33" s="17" t="b">
        <v>0</v>
      </c>
      <c r="S33" s="34">
        <v>3</v>
      </c>
      <c r="T33" s="17" t="s">
        <v>48</v>
      </c>
      <c r="U33" s="17" t="s">
        <v>87</v>
      </c>
      <c r="V33" s="17"/>
    </row>
    <row r="34" spans="1:22" ht="15" customHeight="1" x14ac:dyDescent="0.25">
      <c r="A34" s="63" t="str">
        <f t="shared" si="0"/>
        <v/>
      </c>
      <c r="B34" s="63"/>
      <c r="C34" s="64" t="str">
        <f>IF(EXACT(Q34,2),T34,"&lt;MergeCellMark&gt;")</f>
        <v>3. Produkty gotowe</v>
      </c>
      <c r="D34" s="64"/>
      <c r="E34" s="64"/>
      <c r="F34" s="33">
        <v>0</v>
      </c>
      <c r="G34" s="33">
        <v>0</v>
      </c>
      <c r="H34" s="21"/>
      <c r="I34" s="25" t="str">
        <f t="shared" si="1"/>
        <v xml:space="preserve"> </v>
      </c>
      <c r="J34" s="64" t="str">
        <f>IF(EXACT(S34,1),U34,"&lt;MergeCellMark&gt;")</f>
        <v>III. Rezerwy na zobowiązania</v>
      </c>
      <c r="K34" s="64"/>
      <c r="L34" s="64"/>
      <c r="M34" s="64"/>
      <c r="N34" s="33">
        <v>0</v>
      </c>
      <c r="O34" s="33">
        <v>0</v>
      </c>
      <c r="P34" s="17" t="b">
        <v>0</v>
      </c>
      <c r="Q34" s="34">
        <v>2</v>
      </c>
      <c r="R34" s="17" t="b">
        <v>1</v>
      </c>
      <c r="S34" s="34">
        <v>1</v>
      </c>
      <c r="T34" s="17" t="s">
        <v>49</v>
      </c>
      <c r="U34" s="17" t="s">
        <v>88</v>
      </c>
      <c r="V34" s="17"/>
    </row>
    <row r="35" spans="1:22" ht="15" customHeight="1" x14ac:dyDescent="0.25">
      <c r="A35" s="63" t="str">
        <f t="shared" si="0"/>
        <v/>
      </c>
      <c r="B35" s="63"/>
      <c r="C35" s="64" t="str">
        <f>IF(EXACT(Q35,2),T35,"&lt;MergeCellMark&gt;")</f>
        <v>4. Towary</v>
      </c>
      <c r="D35" s="64"/>
      <c r="E35" s="64"/>
      <c r="F35" s="33">
        <v>0</v>
      </c>
      <c r="G35" s="33">
        <v>0</v>
      </c>
      <c r="H35" s="21"/>
      <c r="I35" s="25" t="str">
        <f t="shared" si="1"/>
        <v xml:space="preserve"> </v>
      </c>
      <c r="J35" s="64" t="str">
        <f>IF(EXACT(S35,1),U35,"&lt;MergeCellMark&gt;")</f>
        <v>IV. Rozliczenia międzyokresowe</v>
      </c>
      <c r="K35" s="64"/>
      <c r="L35" s="64"/>
      <c r="M35" s="64"/>
      <c r="N35" s="33">
        <v>0</v>
      </c>
      <c r="O35" s="33">
        <v>0</v>
      </c>
      <c r="P35" s="17" t="b">
        <v>0</v>
      </c>
      <c r="Q35" s="34">
        <v>2</v>
      </c>
      <c r="R35" s="17" t="b">
        <v>1</v>
      </c>
      <c r="S35" s="34">
        <v>1</v>
      </c>
      <c r="T35" s="17" t="s">
        <v>50</v>
      </c>
      <c r="U35" s="17" t="s">
        <v>65</v>
      </c>
      <c r="V35" s="17"/>
    </row>
    <row r="36" spans="1:22" ht="15" customHeight="1" x14ac:dyDescent="0.25">
      <c r="A36" s="25" t="str">
        <f t="shared" si="0"/>
        <v/>
      </c>
      <c r="B36" s="64" t="str">
        <f>IF(EXACT(Q36,1),T36,"&lt;MergeCellMark&gt;")</f>
        <v>II. Należności krótkoterminowe</v>
      </c>
      <c r="C36" s="64"/>
      <c r="D36" s="64"/>
      <c r="E36" s="64"/>
      <c r="F36" s="33">
        <v>24495.95</v>
      </c>
      <c r="G36" s="33">
        <v>33957.29</v>
      </c>
      <c r="H36" s="21"/>
      <c r="I36" s="63" t="str">
        <f t="shared" si="1"/>
        <v xml:space="preserve"> </v>
      </c>
      <c r="J36" s="63"/>
      <c r="K36" s="63"/>
      <c r="L36" s="63"/>
      <c r="M36" s="63"/>
      <c r="N36" s="23"/>
      <c r="O36" s="23"/>
      <c r="P36" s="17" t="b">
        <v>1</v>
      </c>
      <c r="Q36" s="34">
        <v>1</v>
      </c>
      <c r="R36" s="17"/>
      <c r="S36" s="17"/>
      <c r="T36" s="17" t="s">
        <v>51</v>
      </c>
      <c r="U36" s="17"/>
      <c r="V36" s="17"/>
    </row>
    <row r="37" spans="1:22" ht="15" customHeight="1" x14ac:dyDescent="0.25">
      <c r="A37" s="63" t="str">
        <f t="shared" si="0"/>
        <v/>
      </c>
      <c r="B37" s="63"/>
      <c r="C37" s="64" t="str">
        <f>IF(EXACT(Q37,2),T37,"&lt;MergeCellMark&gt;")</f>
        <v>1. Należności z tytułu dostaw i usług</v>
      </c>
      <c r="D37" s="64"/>
      <c r="E37" s="64"/>
      <c r="F37" s="33">
        <v>18851.95</v>
      </c>
      <c r="G37" s="33">
        <v>9233.6200000000008</v>
      </c>
      <c r="H37" s="21"/>
      <c r="I37" s="63" t="str">
        <f t="shared" si="1"/>
        <v xml:space="preserve"> </v>
      </c>
      <c r="J37" s="63"/>
      <c r="K37" s="63"/>
      <c r="L37" s="63"/>
      <c r="M37" s="63"/>
      <c r="N37" s="23"/>
      <c r="O37" s="23"/>
      <c r="P37" s="17" t="b">
        <v>0</v>
      </c>
      <c r="Q37" s="34">
        <v>2</v>
      </c>
      <c r="R37" s="17"/>
      <c r="S37" s="17"/>
      <c r="T37" s="17" t="s">
        <v>52</v>
      </c>
      <c r="U37" s="17"/>
      <c r="V37" s="17"/>
    </row>
    <row r="38" spans="1:22" ht="15" customHeight="1" x14ac:dyDescent="0.25">
      <c r="A38" s="63" t="str">
        <f t="shared" si="0"/>
        <v/>
      </c>
      <c r="B38" s="63"/>
      <c r="C38" s="64" t="str">
        <f>IF(EXACT(Q38,2),T38,"&lt;MergeCellMark&gt;")</f>
        <v>2. Należności od budżetów</v>
      </c>
      <c r="D38" s="64"/>
      <c r="E38" s="64"/>
      <c r="F38" s="33">
        <v>0</v>
      </c>
      <c r="G38" s="33">
        <v>0</v>
      </c>
      <c r="H38" s="21"/>
      <c r="I38" s="63" t="str">
        <f t="shared" si="1"/>
        <v xml:space="preserve"> </v>
      </c>
      <c r="J38" s="63"/>
      <c r="K38" s="63"/>
      <c r="L38" s="63"/>
      <c r="M38" s="63"/>
      <c r="N38" s="23"/>
      <c r="O38" s="23"/>
      <c r="P38" s="17" t="b">
        <v>0</v>
      </c>
      <c r="Q38" s="34">
        <v>2</v>
      </c>
      <c r="R38" s="17"/>
      <c r="S38" s="17"/>
      <c r="T38" s="17" t="s">
        <v>53</v>
      </c>
      <c r="U38" s="17"/>
      <c r="V38" s="17"/>
    </row>
    <row r="39" spans="1:22" ht="15" customHeight="1" x14ac:dyDescent="0.25">
      <c r="A39" s="63" t="str">
        <f t="shared" si="0"/>
        <v/>
      </c>
      <c r="B39" s="63"/>
      <c r="C39" s="64" t="str">
        <f>IF(EXACT(Q39,2),T39,"&lt;MergeCellMark&gt;")</f>
        <v>3. Należności z tytułu ubezpieczeń i innych świadczeń</v>
      </c>
      <c r="D39" s="64"/>
      <c r="E39" s="64"/>
      <c r="F39" s="33">
        <v>0</v>
      </c>
      <c r="G39" s="33">
        <v>0</v>
      </c>
      <c r="H39" s="21"/>
      <c r="I39" s="63" t="str">
        <f t="shared" si="1"/>
        <v xml:space="preserve"> </v>
      </c>
      <c r="J39" s="63"/>
      <c r="K39" s="63"/>
      <c r="L39" s="63"/>
      <c r="M39" s="63"/>
      <c r="N39" s="23"/>
      <c r="O39" s="23"/>
      <c r="P39" s="17" t="b">
        <v>0</v>
      </c>
      <c r="Q39" s="34">
        <v>2</v>
      </c>
      <c r="R39" s="17"/>
      <c r="S39" s="17"/>
      <c r="T39" s="17" t="s">
        <v>54</v>
      </c>
      <c r="U39" s="17"/>
      <c r="V39" s="17"/>
    </row>
    <row r="40" spans="1:22" ht="15" customHeight="1" x14ac:dyDescent="0.25">
      <c r="A40" s="63" t="str">
        <f t="shared" si="0"/>
        <v/>
      </c>
      <c r="B40" s="63"/>
      <c r="C40" s="64" t="str">
        <f>IF(EXACT(Q40,2),T40,"&lt;MergeCellMark&gt;")</f>
        <v>4. Pozostałe należności</v>
      </c>
      <c r="D40" s="64"/>
      <c r="E40" s="64"/>
      <c r="F40" s="33">
        <v>5644</v>
      </c>
      <c r="G40" s="33">
        <v>24723.67</v>
      </c>
      <c r="H40" s="21"/>
      <c r="I40" s="63" t="str">
        <f t="shared" si="1"/>
        <v xml:space="preserve"> </v>
      </c>
      <c r="J40" s="63"/>
      <c r="K40" s="63"/>
      <c r="L40" s="63"/>
      <c r="M40" s="63"/>
      <c r="N40" s="23"/>
      <c r="O40" s="23"/>
      <c r="P40" s="17" t="b">
        <v>0</v>
      </c>
      <c r="Q40" s="34">
        <v>2</v>
      </c>
      <c r="R40" s="17"/>
      <c r="S40" s="17"/>
      <c r="T40" s="17" t="s">
        <v>55</v>
      </c>
      <c r="U40" s="17"/>
      <c r="V40" s="17"/>
    </row>
    <row r="41" spans="1:22" ht="24" customHeight="1" x14ac:dyDescent="0.25">
      <c r="A41" s="63" t="str">
        <f t="shared" si="0"/>
        <v/>
      </c>
      <c r="B41" s="63"/>
      <c r="C41" s="64" t="str">
        <f>IF(EXACT(Q41,2),T41,"&lt;MergeCellMark&gt;")</f>
        <v>5. Rozliczenia z tytułu środków na wydatki budżetowe i z tytułu dochodów budżetowych</v>
      </c>
      <c r="D41" s="64"/>
      <c r="E41" s="64"/>
      <c r="F41" s="33">
        <v>0</v>
      </c>
      <c r="G41" s="33">
        <v>0</v>
      </c>
      <c r="H41" s="21"/>
      <c r="I41" s="63" t="str">
        <f t="shared" si="1"/>
        <v xml:space="preserve"> </v>
      </c>
      <c r="J41" s="63"/>
      <c r="K41" s="63"/>
      <c r="L41" s="63"/>
      <c r="M41" s="63"/>
      <c r="N41" s="23"/>
      <c r="O41" s="23"/>
      <c r="P41" s="17" t="b">
        <v>0</v>
      </c>
      <c r="Q41" s="34">
        <v>2</v>
      </c>
      <c r="R41" s="17"/>
      <c r="S41" s="17"/>
      <c r="T41" s="17" t="s">
        <v>56</v>
      </c>
      <c r="U41" s="17"/>
      <c r="V41" s="17"/>
    </row>
    <row r="42" spans="1:22" ht="15" customHeight="1" x14ac:dyDescent="0.25">
      <c r="A42" s="25" t="str">
        <f t="shared" si="0"/>
        <v/>
      </c>
      <c r="B42" s="64" t="str">
        <f>IF(EXACT(Q42,1),T42,"&lt;MergeCellMark&gt;")</f>
        <v>III. Krótkoterminowe aktywa finansowe</v>
      </c>
      <c r="C42" s="64"/>
      <c r="D42" s="64"/>
      <c r="E42" s="64"/>
      <c r="F42" s="33">
        <v>41336.870000000003</v>
      </c>
      <c r="G42" s="33">
        <v>58692.33</v>
      </c>
      <c r="H42" s="21"/>
      <c r="I42" s="63" t="str">
        <f t="shared" si="1"/>
        <v xml:space="preserve"> </v>
      </c>
      <c r="J42" s="63"/>
      <c r="K42" s="63"/>
      <c r="L42" s="63"/>
      <c r="M42" s="63"/>
      <c r="N42" s="23"/>
      <c r="O42" s="23"/>
      <c r="P42" s="17" t="b">
        <v>1</v>
      </c>
      <c r="Q42" s="34">
        <v>1</v>
      </c>
      <c r="R42" s="17"/>
      <c r="S42" s="17"/>
      <c r="T42" s="17" t="s">
        <v>57</v>
      </c>
      <c r="U42" s="17"/>
      <c r="V42" s="17"/>
    </row>
    <row r="43" spans="1:22" ht="15" customHeight="1" x14ac:dyDescent="0.25">
      <c r="A43" s="63" t="str">
        <f t="shared" si="0"/>
        <v/>
      </c>
      <c r="B43" s="63"/>
      <c r="C43" s="64" t="str">
        <f t="shared" ref="C43:C49" si="4">IF(EXACT(Q43,2),T43,"&lt;MergeCellMark&gt;")</f>
        <v>1. Środki pieniężne w kasie</v>
      </c>
      <c r="D43" s="64"/>
      <c r="E43" s="64"/>
      <c r="F43" s="33">
        <v>0</v>
      </c>
      <c r="G43" s="33">
        <v>0</v>
      </c>
      <c r="H43" s="21"/>
      <c r="I43" s="63" t="str">
        <f t="shared" si="1"/>
        <v xml:space="preserve"> </v>
      </c>
      <c r="J43" s="63"/>
      <c r="K43" s="63"/>
      <c r="L43" s="63"/>
      <c r="M43" s="63"/>
      <c r="N43" s="23"/>
      <c r="O43" s="23"/>
      <c r="P43" s="17" t="b">
        <v>0</v>
      </c>
      <c r="Q43" s="34">
        <v>2</v>
      </c>
      <c r="R43" s="17"/>
      <c r="S43" s="17"/>
      <c r="T43" s="17" t="s">
        <v>58</v>
      </c>
      <c r="U43" s="17"/>
      <c r="V43" s="17"/>
    </row>
    <row r="44" spans="1:22" ht="15" customHeight="1" x14ac:dyDescent="0.25">
      <c r="A44" s="63" t="str">
        <f t="shared" si="0"/>
        <v/>
      </c>
      <c r="B44" s="63"/>
      <c r="C44" s="64" t="str">
        <f t="shared" si="4"/>
        <v>2. Środki pieniężne na rachunkach bankowych</v>
      </c>
      <c r="D44" s="64"/>
      <c r="E44" s="64"/>
      <c r="F44" s="33">
        <v>41336.870000000003</v>
      </c>
      <c r="G44" s="33">
        <v>58692.33</v>
      </c>
      <c r="H44" s="21"/>
      <c r="I44" s="63" t="str">
        <f t="shared" si="1"/>
        <v xml:space="preserve"> </v>
      </c>
      <c r="J44" s="63"/>
      <c r="K44" s="63"/>
      <c r="L44" s="63"/>
      <c r="M44" s="63"/>
      <c r="N44" s="23"/>
      <c r="O44" s="23"/>
      <c r="P44" s="17" t="b">
        <v>0</v>
      </c>
      <c r="Q44" s="34">
        <v>2</v>
      </c>
      <c r="R44" s="17"/>
      <c r="S44" s="17"/>
      <c r="T44" s="17" t="s">
        <v>59</v>
      </c>
      <c r="U44" s="17"/>
      <c r="V44" s="17"/>
    </row>
    <row r="45" spans="1:22" ht="15" customHeight="1" x14ac:dyDescent="0.25">
      <c r="A45" s="63" t="str">
        <f t="shared" si="0"/>
        <v/>
      </c>
      <c r="B45" s="63"/>
      <c r="C45" s="64" t="str">
        <f t="shared" si="4"/>
        <v>3. Środki pieniężne państwowego funduszu celowego</v>
      </c>
      <c r="D45" s="64"/>
      <c r="E45" s="64"/>
      <c r="F45" s="33">
        <v>0</v>
      </c>
      <c r="G45" s="33">
        <v>0</v>
      </c>
      <c r="H45" s="21"/>
      <c r="I45" s="63" t="str">
        <f t="shared" si="1"/>
        <v xml:space="preserve"> </v>
      </c>
      <c r="J45" s="63"/>
      <c r="K45" s="63"/>
      <c r="L45" s="63"/>
      <c r="M45" s="63"/>
      <c r="N45" s="23"/>
      <c r="O45" s="23"/>
      <c r="P45" s="17" t="b">
        <v>0</v>
      </c>
      <c r="Q45" s="34">
        <v>2</v>
      </c>
      <c r="R45" s="17"/>
      <c r="S45" s="17"/>
      <c r="T45" s="17" t="s">
        <v>60</v>
      </c>
      <c r="U45" s="17"/>
      <c r="V45" s="17"/>
    </row>
    <row r="46" spans="1:22" ht="15" customHeight="1" x14ac:dyDescent="0.25">
      <c r="A46" s="63" t="str">
        <f t="shared" si="0"/>
        <v/>
      </c>
      <c r="B46" s="63"/>
      <c r="C46" s="64" t="str">
        <f t="shared" si="4"/>
        <v>4. Inne środki pieniężne</v>
      </c>
      <c r="D46" s="64"/>
      <c r="E46" s="64"/>
      <c r="F46" s="33">
        <v>0</v>
      </c>
      <c r="G46" s="33">
        <v>0</v>
      </c>
      <c r="H46" s="21"/>
      <c r="I46" s="63" t="str">
        <f t="shared" si="1"/>
        <v xml:space="preserve"> </v>
      </c>
      <c r="J46" s="63"/>
      <c r="K46" s="63"/>
      <c r="L46" s="63"/>
      <c r="M46" s="63"/>
      <c r="N46" s="23"/>
      <c r="O46" s="23"/>
      <c r="P46" s="17" t="b">
        <v>0</v>
      </c>
      <c r="Q46" s="34">
        <v>2</v>
      </c>
      <c r="R46" s="17"/>
      <c r="S46" s="17"/>
      <c r="T46" s="17" t="s">
        <v>61</v>
      </c>
      <c r="U46" s="17"/>
      <c r="V46" s="17"/>
    </row>
    <row r="47" spans="1:22" ht="15" customHeight="1" x14ac:dyDescent="0.25">
      <c r="A47" s="63" t="str">
        <f t="shared" si="0"/>
        <v/>
      </c>
      <c r="B47" s="63"/>
      <c r="C47" s="64" t="str">
        <f t="shared" si="4"/>
        <v>5. Akcje lub udziały</v>
      </c>
      <c r="D47" s="64"/>
      <c r="E47" s="64"/>
      <c r="F47" s="33">
        <v>0</v>
      </c>
      <c r="G47" s="33">
        <v>0</v>
      </c>
      <c r="H47" s="21"/>
      <c r="I47" s="63" t="str">
        <f t="shared" si="1"/>
        <v xml:space="preserve"> </v>
      </c>
      <c r="J47" s="63"/>
      <c r="K47" s="63"/>
      <c r="L47" s="63"/>
      <c r="M47" s="63"/>
      <c r="N47" s="23"/>
      <c r="O47" s="23"/>
      <c r="P47" s="17" t="b">
        <v>0</v>
      </c>
      <c r="Q47" s="34">
        <v>2</v>
      </c>
      <c r="R47" s="17"/>
      <c r="S47" s="17"/>
      <c r="T47" s="17" t="s">
        <v>62</v>
      </c>
      <c r="U47" s="17"/>
      <c r="V47" s="17"/>
    </row>
    <row r="48" spans="1:22" ht="15" customHeight="1" x14ac:dyDescent="0.25">
      <c r="A48" s="63" t="str">
        <f t="shared" si="0"/>
        <v/>
      </c>
      <c r="B48" s="63"/>
      <c r="C48" s="64" t="str">
        <f t="shared" si="4"/>
        <v>6. Inne papiery wartościowe</v>
      </c>
      <c r="D48" s="64"/>
      <c r="E48" s="64"/>
      <c r="F48" s="33">
        <v>0</v>
      </c>
      <c r="G48" s="33">
        <v>0</v>
      </c>
      <c r="H48" s="21"/>
      <c r="I48" s="63" t="str">
        <f t="shared" si="1"/>
        <v xml:space="preserve"> </v>
      </c>
      <c r="J48" s="63"/>
      <c r="K48" s="63"/>
      <c r="L48" s="63"/>
      <c r="M48" s="63"/>
      <c r="N48" s="23"/>
      <c r="O48" s="23"/>
      <c r="P48" s="17" t="b">
        <v>0</v>
      </c>
      <c r="Q48" s="34">
        <v>2</v>
      </c>
      <c r="R48" s="17"/>
      <c r="S48" s="17"/>
      <c r="T48" s="17" t="s">
        <v>63</v>
      </c>
      <c r="U48" s="17"/>
      <c r="V48" s="17"/>
    </row>
    <row r="49" spans="1:22" ht="15" customHeight="1" x14ac:dyDescent="0.25">
      <c r="A49" s="63" t="str">
        <f t="shared" si="0"/>
        <v/>
      </c>
      <c r="B49" s="63"/>
      <c r="C49" s="64" t="str">
        <f t="shared" si="4"/>
        <v>7. Inne krótkoterminowe aktywa finansowe</v>
      </c>
      <c r="D49" s="64"/>
      <c r="E49" s="64"/>
      <c r="F49" s="33">
        <v>0</v>
      </c>
      <c r="G49" s="33">
        <v>0</v>
      </c>
      <c r="H49" s="21"/>
      <c r="I49" s="63" t="str">
        <f t="shared" si="1"/>
        <v xml:space="preserve"> </v>
      </c>
      <c r="J49" s="63"/>
      <c r="K49" s="63"/>
      <c r="L49" s="63"/>
      <c r="M49" s="63"/>
      <c r="N49" s="23"/>
      <c r="O49" s="23"/>
      <c r="P49" s="17" t="b">
        <v>0</v>
      </c>
      <c r="Q49" s="34">
        <v>2</v>
      </c>
      <c r="R49" s="17"/>
      <c r="S49" s="17"/>
      <c r="T49" s="17" t="s">
        <v>64</v>
      </c>
      <c r="U49" s="17"/>
      <c r="V49" s="17"/>
    </row>
    <row r="50" spans="1:22" ht="15" customHeight="1" x14ac:dyDescent="0.25">
      <c r="A50" s="25" t="str">
        <f t="shared" si="0"/>
        <v/>
      </c>
      <c r="B50" s="64" t="str">
        <f>IF(EXACT(Q50,1),T50,"&lt;MergeCellMark&gt;")</f>
        <v>IV. Rozliczenia międzyokresowe</v>
      </c>
      <c r="C50" s="64"/>
      <c r="D50" s="64"/>
      <c r="E50" s="64"/>
      <c r="F50" s="33">
        <v>0</v>
      </c>
      <c r="G50" s="33">
        <v>0</v>
      </c>
      <c r="H50" s="21"/>
      <c r="I50" s="63" t="str">
        <f t="shared" si="1"/>
        <v xml:space="preserve"> </v>
      </c>
      <c r="J50" s="63"/>
      <c r="K50" s="63"/>
      <c r="L50" s="63"/>
      <c r="M50" s="63"/>
      <c r="N50" s="23"/>
      <c r="O50" s="23"/>
      <c r="P50" s="17" t="b">
        <v>1</v>
      </c>
      <c r="Q50" s="34">
        <v>1</v>
      </c>
      <c r="R50" s="17"/>
      <c r="S50" s="17"/>
      <c r="T50" s="17" t="s">
        <v>65</v>
      </c>
      <c r="U50" s="17"/>
      <c r="V50" s="17"/>
    </row>
    <row r="51" spans="1:22" ht="15" customHeight="1" x14ac:dyDescent="0.25">
      <c r="A51" s="39" t="str">
        <f>"Suma aktywów"</f>
        <v>Suma aktywów</v>
      </c>
      <c r="B51" s="40"/>
      <c r="C51" s="40"/>
      <c r="D51" s="40"/>
      <c r="E51" s="41"/>
      <c r="F51" s="35">
        <v>6339612.5</v>
      </c>
      <c r="G51" s="35">
        <v>6126537.2400000002</v>
      </c>
      <c r="H51" s="22"/>
      <c r="I51" s="43" t="str">
        <f>"Suma pasywów"</f>
        <v>Suma pasywów</v>
      </c>
      <c r="J51" s="43"/>
      <c r="K51" s="43"/>
      <c r="L51" s="43"/>
      <c r="M51" s="43"/>
      <c r="N51" s="35">
        <v>6339612.5</v>
      </c>
      <c r="O51" s="35">
        <v>6126537.2400000002</v>
      </c>
    </row>
    <row r="52" spans="1:22" ht="13.5" hidden="1" customHeight="1" x14ac:dyDescent="0.25">
      <c r="A52" s="5" t="s">
        <v>15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32">
        <v>2024</v>
      </c>
    </row>
    <row r="53" spans="1:22" ht="13.5" hidden="1" customHeight="1" x14ac:dyDescent="0.25">
      <c r="A53" s="5" t="s">
        <v>16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32">
        <v>2024</v>
      </c>
    </row>
    <row r="54" spans="1:22" ht="21.75" hidden="1" customHeight="1" x14ac:dyDescent="0.25">
      <c r="A54" s="5" t="s">
        <v>17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32">
        <v>2024</v>
      </c>
    </row>
    <row r="55" spans="1:22" ht="13.5" hidden="1" customHeight="1" x14ac:dyDescent="0.25">
      <c r="A55" s="15" t="s">
        <v>18</v>
      </c>
      <c r="B55" s="26"/>
      <c r="C55" s="26"/>
      <c r="D55" s="26"/>
      <c r="E55" s="26"/>
      <c r="F55" s="26"/>
      <c r="G55" s="26"/>
      <c r="H55" s="26"/>
      <c r="I55" s="52" t="s">
        <v>19</v>
      </c>
      <c r="J55" s="52"/>
      <c r="K55" s="52"/>
      <c r="L55" s="52"/>
      <c r="M55" s="27"/>
      <c r="N55" s="27"/>
      <c r="O55" s="28"/>
      <c r="P55" s="32">
        <v>2024</v>
      </c>
    </row>
    <row r="56" spans="1:22" ht="15" customHeight="1" x14ac:dyDescent="0.25">
      <c r="C56" s="4"/>
      <c r="D56" s="4"/>
      <c r="E56" s="4"/>
      <c r="F56" s="4"/>
      <c r="P56" s="24"/>
    </row>
    <row r="57" spans="1:22" ht="36" customHeight="1" x14ac:dyDescent="0.25">
      <c r="A57" s="51" t="s">
        <v>20</v>
      </c>
      <c r="B57" s="51"/>
      <c r="C57" s="51"/>
      <c r="D57" s="51"/>
      <c r="E57" s="51" t="str">
        <f>P57&amp;CHAR(10)&amp;"......................................."&amp;CHAR(10)&amp;"rok, miesiąc, dzień"</f>
        <v>2025.03.26
.......................................
rok, miesiąc, dzień</v>
      </c>
      <c r="F57" s="51"/>
      <c r="G57" s="51" t="s">
        <v>21</v>
      </c>
      <c r="H57" s="51"/>
      <c r="I57" s="51"/>
      <c r="J57" s="51"/>
      <c r="K57" s="51"/>
      <c r="L57" s="51"/>
      <c r="M57" s="29"/>
      <c r="P57" s="17" t="s">
        <v>22</v>
      </c>
    </row>
    <row r="58" spans="1:22" ht="15" customHeight="1" x14ac:dyDescent="0.25"/>
    <row r="59" spans="1:22" ht="15" customHeight="1" x14ac:dyDescent="0.25"/>
    <row r="60" spans="1:22" ht="15" customHeight="1" x14ac:dyDescent="0.25"/>
    <row r="61" spans="1:22" ht="15" customHeight="1" x14ac:dyDescent="0.25"/>
    <row r="62" spans="1:22" ht="15" customHeight="1" x14ac:dyDescent="0.25"/>
    <row r="63" spans="1:22" ht="15" customHeight="1" x14ac:dyDescent="0.25"/>
    <row r="64" spans="1:22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</sheetData>
  <mergeCells count="152">
    <mergeCell ref="A49:B49"/>
    <mergeCell ref="C49:E49"/>
    <mergeCell ref="I49:M49"/>
    <mergeCell ref="B50:E50"/>
    <mergeCell ref="I50:M50"/>
    <mergeCell ref="A46:B46"/>
    <mergeCell ref="C46:E46"/>
    <mergeCell ref="I46:M46"/>
    <mergeCell ref="A47:B47"/>
    <mergeCell ref="C47:E47"/>
    <mergeCell ref="I47:M47"/>
    <mergeCell ref="A48:B48"/>
    <mergeCell ref="C48:E48"/>
    <mergeCell ref="I48:M48"/>
    <mergeCell ref="B42:E42"/>
    <mergeCell ref="I42:M42"/>
    <mergeCell ref="A43:B43"/>
    <mergeCell ref="C43:E43"/>
    <mergeCell ref="I43:M43"/>
    <mergeCell ref="A44:B44"/>
    <mergeCell ref="C44:E44"/>
    <mergeCell ref="I44:M44"/>
    <mergeCell ref="A45:B45"/>
    <mergeCell ref="C45:E45"/>
    <mergeCell ref="I45:M45"/>
    <mergeCell ref="A39:B39"/>
    <mergeCell ref="C39:E39"/>
    <mergeCell ref="I39:M39"/>
    <mergeCell ref="A40:B40"/>
    <mergeCell ref="C40:E40"/>
    <mergeCell ref="I40:M40"/>
    <mergeCell ref="A41:B41"/>
    <mergeCell ref="C41:E41"/>
    <mergeCell ref="I41:M41"/>
    <mergeCell ref="A35:B35"/>
    <mergeCell ref="C35:E35"/>
    <mergeCell ref="J35:M35"/>
    <mergeCell ref="B36:E36"/>
    <mergeCell ref="I36:M36"/>
    <mergeCell ref="A37:B37"/>
    <mergeCell ref="C37:E37"/>
    <mergeCell ref="I37:M37"/>
    <mergeCell ref="A38:B38"/>
    <mergeCell ref="C38:E38"/>
    <mergeCell ref="I38:M38"/>
    <mergeCell ref="A32:B32"/>
    <mergeCell ref="C32:E32"/>
    <mergeCell ref="I32:K32"/>
    <mergeCell ref="L32:M32"/>
    <mergeCell ref="A33:B33"/>
    <mergeCell ref="C33:E33"/>
    <mergeCell ref="I33:K33"/>
    <mergeCell ref="L33:M33"/>
    <mergeCell ref="A34:B34"/>
    <mergeCell ref="C34:E34"/>
    <mergeCell ref="J34:M34"/>
    <mergeCell ref="B29:E29"/>
    <mergeCell ref="I29:J29"/>
    <mergeCell ref="K29:M29"/>
    <mergeCell ref="A30:E30"/>
    <mergeCell ref="I30:J30"/>
    <mergeCell ref="K30:M30"/>
    <mergeCell ref="B31:E31"/>
    <mergeCell ref="I31:J31"/>
    <mergeCell ref="K31:M31"/>
    <mergeCell ref="A26:B26"/>
    <mergeCell ref="C26:E26"/>
    <mergeCell ref="I26:J26"/>
    <mergeCell ref="K26:M26"/>
    <mergeCell ref="A27:B27"/>
    <mergeCell ref="C27:E27"/>
    <mergeCell ref="I27:J27"/>
    <mergeCell ref="K27:M27"/>
    <mergeCell ref="A28:B28"/>
    <mergeCell ref="C28:E28"/>
    <mergeCell ref="I28:J28"/>
    <mergeCell ref="K28:M28"/>
    <mergeCell ref="A23:B23"/>
    <mergeCell ref="C23:E23"/>
    <mergeCell ref="J23:M23"/>
    <mergeCell ref="B24:E24"/>
    <mergeCell ref="I24:J24"/>
    <mergeCell ref="K24:M24"/>
    <mergeCell ref="B25:E25"/>
    <mergeCell ref="I25:J25"/>
    <mergeCell ref="K25:M25"/>
    <mergeCell ref="A20:C20"/>
    <mergeCell ref="D20:E20"/>
    <mergeCell ref="I20:M20"/>
    <mergeCell ref="A21:C21"/>
    <mergeCell ref="D21:E21"/>
    <mergeCell ref="I21:M21"/>
    <mergeCell ref="A22:B22"/>
    <mergeCell ref="C22:E22"/>
    <mergeCell ref="J22:M22"/>
    <mergeCell ref="A17:C17"/>
    <mergeCell ref="D17:E17"/>
    <mergeCell ref="J17:M17"/>
    <mergeCell ref="A18:C18"/>
    <mergeCell ref="D18:E18"/>
    <mergeCell ref="J18:M18"/>
    <mergeCell ref="A19:C19"/>
    <mergeCell ref="D19:E19"/>
    <mergeCell ref="I19:M19"/>
    <mergeCell ref="A4:E4"/>
    <mergeCell ref="A5:E5"/>
    <mergeCell ref="A6:E6"/>
    <mergeCell ref="A7:E7"/>
    <mergeCell ref="A8:E8"/>
    <mergeCell ref="A2:O2"/>
    <mergeCell ref="E57:F57"/>
    <mergeCell ref="A57:D57"/>
    <mergeCell ref="I55:L55"/>
    <mergeCell ref="G57:L57"/>
    <mergeCell ref="M3:O3"/>
    <mergeCell ref="M4:O4"/>
    <mergeCell ref="M8:O8"/>
    <mergeCell ref="F3:L3"/>
    <mergeCell ref="F4:L4"/>
    <mergeCell ref="F5:L5"/>
    <mergeCell ref="F6:L6"/>
    <mergeCell ref="F7:L7"/>
    <mergeCell ref="F8:L8"/>
    <mergeCell ref="F9:L9"/>
    <mergeCell ref="A3:E3"/>
    <mergeCell ref="A12:E12"/>
    <mergeCell ref="I12:M12"/>
    <mergeCell ref="B13:E13"/>
    <mergeCell ref="M5:O5"/>
    <mergeCell ref="M6:O6"/>
    <mergeCell ref="M7:O7"/>
    <mergeCell ref="M9:O9"/>
    <mergeCell ref="A52:O52"/>
    <mergeCell ref="A53:O53"/>
    <mergeCell ref="A54:O54"/>
    <mergeCell ref="C56:F56"/>
    <mergeCell ref="A9:E9"/>
    <mergeCell ref="A11:E11"/>
    <mergeCell ref="A51:E51"/>
    <mergeCell ref="I11:M11"/>
    <mergeCell ref="I51:M51"/>
    <mergeCell ref="J13:M13"/>
    <mergeCell ref="B14:E14"/>
    <mergeCell ref="J14:M14"/>
    <mergeCell ref="A15:B15"/>
    <mergeCell ref="C15:E15"/>
    <mergeCell ref="I15:J15"/>
    <mergeCell ref="K15:M15"/>
    <mergeCell ref="A16:C16"/>
    <mergeCell ref="D16:E16"/>
    <mergeCell ref="I16:J16"/>
    <mergeCell ref="K16:M16"/>
  </mergeCells>
  <conditionalFormatting sqref="O51">
    <cfRule type="expression" dxfId="36" priority="10">
      <formula>AND($O$51=0,$P$3)</formula>
    </cfRule>
  </conditionalFormatting>
  <conditionalFormatting sqref="N51">
    <cfRule type="expression" dxfId="35" priority="9">
      <formula>AND($N$51=0,$P$3)</formula>
    </cfRule>
  </conditionalFormatting>
  <conditionalFormatting sqref="N12:N50">
    <cfRule type="expression" dxfId="34" priority="12">
      <formula>AND($N12=0,$P$3)</formula>
    </cfRule>
  </conditionalFormatting>
  <conditionalFormatting sqref="O12:O50">
    <cfRule type="expression" dxfId="33" priority="11">
      <formula>AND($O12=0,$P$3)</formula>
    </cfRule>
  </conditionalFormatting>
  <conditionalFormatting sqref="F12:F50">
    <cfRule type="expression" dxfId="32" priority="34">
      <formula>AND($F12=0,$P$3)</formula>
    </cfRule>
  </conditionalFormatting>
  <conditionalFormatting sqref="G12:G50">
    <cfRule type="expression" dxfId="31" priority="36">
      <formula>AND($G12=0,$P$3)</formula>
    </cfRule>
  </conditionalFormatting>
  <conditionalFormatting sqref="G51">
    <cfRule type="expression" dxfId="30" priority="38">
      <formula>AND($G$51=0,$P$3)</formula>
    </cfRule>
  </conditionalFormatting>
  <conditionalFormatting sqref="F51">
    <cfRule type="expression" dxfId="29" priority="40">
      <formula>AND($F$51=0,$P$3)</formula>
    </cfRule>
  </conditionalFormatting>
  <conditionalFormatting sqref="I55:L55">
    <cfRule type="expression" dxfId="28" priority="7">
      <formula>AND($I55=0,$P$3)</formula>
    </cfRule>
  </conditionalFormatting>
  <conditionalFormatting sqref="A12:G50">
    <cfRule type="expression" dxfId="27" priority="5">
      <formula>$P12</formula>
    </cfRule>
  </conditionalFormatting>
  <conditionalFormatting sqref="I12:O50">
    <cfRule type="expression" dxfId="26" priority="4">
      <formula>$R12</formula>
    </cfRule>
  </conditionalFormatting>
  <conditionalFormatting sqref="M8">
    <cfRule type="expression" dxfId="25" priority="3">
      <formula>$Q8&gt;=2018</formula>
    </cfRule>
  </conditionalFormatting>
  <conditionalFormatting sqref="M7">
    <cfRule type="expression" dxfId="24" priority="1">
      <formula>$Q7&gt;=2018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25.01.0005.40071, VULCAN sp. z o.o., licencja: bialystok, Miasto Białystok, ul. Słonimska 1, 15-950 Białystok&amp;C&amp;"Calibri"&amp;8Strona &amp;P z &amp;N
&amp;R
&amp;"Calibri"&amp;7</oddFooter>
  </headerFooter>
  <ignoredErrors>
    <ignoredError sqref="A1:V5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80664-2DDD-4949-A352-3886DE0DA25A}">
  <dimension ref="A1:M77"/>
  <sheetViews>
    <sheetView workbookViewId="0">
      <selection activeCell="I27" sqref="I27"/>
    </sheetView>
  </sheetViews>
  <sheetFormatPr defaultColWidth="9.140625" defaultRowHeight="15" x14ac:dyDescent="0.25"/>
  <cols>
    <col min="1" max="1" width="11.28515625" style="15" customWidth="1"/>
    <col min="2" max="2" width="30" style="15" customWidth="1"/>
    <col min="3" max="3" width="19" style="15" customWidth="1"/>
    <col min="4" max="4" width="20.140625" style="15" customWidth="1"/>
    <col min="5" max="6" width="20.7109375" style="15" customWidth="1"/>
    <col min="7" max="7" width="9.140625" style="15" hidden="1" customWidth="1"/>
    <col min="8" max="16384" width="9.140625" style="15"/>
  </cols>
  <sheetData>
    <row r="1" spans="1:13" ht="15" customHeight="1" x14ac:dyDescent="0.25"/>
    <row r="2" spans="1:13" ht="15" customHeight="1" x14ac:dyDescent="0.25">
      <c r="A2" s="50" t="s">
        <v>89</v>
      </c>
      <c r="B2" s="50"/>
      <c r="C2" s="50"/>
      <c r="D2" s="50"/>
      <c r="E2" s="50"/>
      <c r="F2" s="50"/>
      <c r="G2" s="18" t="s">
        <v>0</v>
      </c>
      <c r="H2" s="17"/>
      <c r="I2" s="17"/>
      <c r="J2" s="17"/>
      <c r="K2" s="17"/>
      <c r="L2" s="17"/>
    </row>
    <row r="3" spans="1:13" ht="15.75" customHeight="1" x14ac:dyDescent="0.25">
      <c r="A3" s="53" t="s">
        <v>1</v>
      </c>
      <c r="B3" s="48"/>
      <c r="C3" s="54"/>
      <c r="D3" s="55"/>
      <c r="E3" s="53" t="s">
        <v>3</v>
      </c>
      <c r="F3" s="49"/>
      <c r="G3" s="17" t="b">
        <v>0</v>
      </c>
    </row>
    <row r="4" spans="1:13" ht="22.5" customHeight="1" x14ac:dyDescent="0.25">
      <c r="A4" s="44" t="s">
        <v>90</v>
      </c>
      <c r="B4" s="45"/>
      <c r="C4" s="65" t="str">
        <f>IF(G4,"Rachunek zysków i strat","Zestawienie zmian w funduszu jednostki")</f>
        <v>Rachunek zysków i strat</v>
      </c>
      <c r="D4" s="58"/>
      <c r="E4" s="66" t="s">
        <v>24</v>
      </c>
      <c r="F4" s="67"/>
      <c r="G4" s="17" t="b">
        <v>1</v>
      </c>
      <c r="H4" s="17"/>
    </row>
    <row r="5" spans="1:13" ht="15" customHeight="1" x14ac:dyDescent="0.25">
      <c r="A5" s="44" t="s">
        <v>25</v>
      </c>
      <c r="B5" s="45"/>
      <c r="C5" s="57" t="str">
        <f>IF(G5,"sporządzony","sporządzone")</f>
        <v>sporządzony</v>
      </c>
      <c r="D5" s="58"/>
      <c r="E5" s="66"/>
      <c r="F5" s="67"/>
      <c r="G5" s="17" t="b">
        <v>1</v>
      </c>
    </row>
    <row r="6" spans="1:13" ht="15" customHeight="1" x14ac:dyDescent="0.25">
      <c r="A6" s="44" t="s">
        <v>26</v>
      </c>
      <c r="B6" s="45"/>
      <c r="C6" s="57" t="str">
        <f>CONCATENATE("na dzień ",G6)</f>
        <v>na dzień 31.12.2024</v>
      </c>
      <c r="D6" s="58"/>
      <c r="E6" s="66"/>
      <c r="F6" s="67"/>
      <c r="G6" s="17" t="s">
        <v>23</v>
      </c>
    </row>
    <row r="7" spans="1:13" ht="15" customHeight="1" x14ac:dyDescent="0.25">
      <c r="A7" s="3" t="s">
        <v>91</v>
      </c>
      <c r="B7" s="2"/>
      <c r="C7" s="57" t="str">
        <f>IF(G4,"Wariant porównawczy","")</f>
        <v>Wariant porównawczy</v>
      </c>
      <c r="D7" s="58"/>
      <c r="E7" s="68" t="s">
        <v>7</v>
      </c>
      <c r="F7" s="69"/>
      <c r="G7" s="70">
        <v>2024</v>
      </c>
    </row>
    <row r="8" spans="1:13" ht="15" customHeight="1" x14ac:dyDescent="0.25">
      <c r="A8" s="47" t="s">
        <v>9</v>
      </c>
      <c r="B8" s="48"/>
      <c r="C8" s="57"/>
      <c r="D8" s="58"/>
      <c r="E8" s="14" t="str">
        <f>IF(G8&gt;=2018,"","wysłać bez pisma przewodniego")</f>
        <v/>
      </c>
      <c r="F8" s="12"/>
      <c r="G8" s="70">
        <v>2024</v>
      </c>
    </row>
    <row r="9" spans="1:13" ht="15" customHeight="1" x14ac:dyDescent="0.25">
      <c r="A9" s="3" t="s">
        <v>92</v>
      </c>
      <c r="B9" s="2"/>
      <c r="C9" s="60" t="s">
        <v>10</v>
      </c>
      <c r="D9" s="61"/>
      <c r="E9" s="8" t="s">
        <v>7</v>
      </c>
      <c r="F9" s="6"/>
    </row>
    <row r="10" spans="1:13" ht="15" customHeight="1" x14ac:dyDescent="0.25"/>
    <row r="11" spans="1:13" ht="25.5" customHeight="1" x14ac:dyDescent="0.25">
      <c r="A11" s="36"/>
      <c r="B11" s="37"/>
      <c r="C11" s="37"/>
      <c r="D11" s="37"/>
      <c r="E11" s="71" t="s">
        <v>93</v>
      </c>
      <c r="F11" s="72" t="s">
        <v>94</v>
      </c>
    </row>
    <row r="12" spans="1:13" ht="15" customHeight="1" x14ac:dyDescent="0.25">
      <c r="A12" s="73" t="s">
        <v>95</v>
      </c>
      <c r="B12" s="74"/>
      <c r="C12" s="74"/>
      <c r="D12" s="75"/>
      <c r="E12" s="33">
        <v>633034.13</v>
      </c>
      <c r="F12" s="33">
        <v>636999.14</v>
      </c>
      <c r="G12" s="17" t="b">
        <v>1</v>
      </c>
      <c r="H12" s="17"/>
      <c r="I12" s="17"/>
      <c r="J12" s="17"/>
      <c r="K12" s="17"/>
      <c r="L12" s="17"/>
      <c r="M12" s="17"/>
    </row>
    <row r="13" spans="1:13" ht="15" customHeight="1" x14ac:dyDescent="0.25">
      <c r="A13" s="73" t="s">
        <v>96</v>
      </c>
      <c r="B13" s="74"/>
      <c r="C13" s="74"/>
      <c r="D13" s="75"/>
      <c r="E13" s="33">
        <v>581823.4</v>
      </c>
      <c r="F13" s="33">
        <v>611030.5</v>
      </c>
      <c r="G13" s="17" t="b">
        <v>0</v>
      </c>
      <c r="H13" s="17"/>
      <c r="I13" s="17"/>
      <c r="J13" s="17"/>
      <c r="K13" s="17"/>
      <c r="L13" s="17"/>
      <c r="M13" s="17"/>
    </row>
    <row r="14" spans="1:13" ht="15" customHeight="1" x14ac:dyDescent="0.25">
      <c r="A14" s="73" t="s">
        <v>97</v>
      </c>
      <c r="B14" s="74"/>
      <c r="C14" s="74"/>
      <c r="D14" s="75"/>
      <c r="E14" s="33">
        <v>0</v>
      </c>
      <c r="F14" s="33">
        <v>0</v>
      </c>
      <c r="G14" s="17" t="b">
        <v>0</v>
      </c>
      <c r="H14" s="17"/>
      <c r="I14" s="17"/>
      <c r="J14" s="17"/>
      <c r="K14" s="17"/>
      <c r="L14" s="17"/>
      <c r="M14" s="17"/>
    </row>
    <row r="15" spans="1:13" ht="15" customHeight="1" x14ac:dyDescent="0.25">
      <c r="A15" s="73" t="s">
        <v>98</v>
      </c>
      <c r="B15" s="74"/>
      <c r="C15" s="74"/>
      <c r="D15" s="75"/>
      <c r="E15" s="33">
        <v>0</v>
      </c>
      <c r="F15" s="33">
        <v>0</v>
      </c>
      <c r="G15" s="17" t="b">
        <v>0</v>
      </c>
      <c r="H15" s="17"/>
      <c r="I15" s="17"/>
      <c r="J15" s="17"/>
      <c r="K15" s="17"/>
      <c r="L15" s="17"/>
      <c r="M15" s="17"/>
    </row>
    <row r="16" spans="1:13" ht="15" customHeight="1" x14ac:dyDescent="0.25">
      <c r="A16" s="73" t="s">
        <v>99</v>
      </c>
      <c r="B16" s="74"/>
      <c r="C16" s="74"/>
      <c r="D16" s="75"/>
      <c r="E16" s="33">
        <v>0</v>
      </c>
      <c r="F16" s="33">
        <v>0</v>
      </c>
      <c r="G16" s="17" t="b">
        <v>0</v>
      </c>
      <c r="H16" s="17"/>
      <c r="I16" s="17"/>
      <c r="J16" s="17"/>
      <c r="K16" s="17"/>
      <c r="L16" s="17"/>
      <c r="M16" s="17"/>
    </row>
    <row r="17" spans="1:13" ht="15" customHeight="1" x14ac:dyDescent="0.25">
      <c r="A17" s="73" t="s">
        <v>100</v>
      </c>
      <c r="B17" s="74"/>
      <c r="C17" s="74"/>
      <c r="D17" s="75"/>
      <c r="E17" s="33">
        <v>0</v>
      </c>
      <c r="F17" s="33">
        <v>0</v>
      </c>
      <c r="G17" s="17" t="b">
        <v>0</v>
      </c>
      <c r="H17" s="17"/>
      <c r="I17" s="17"/>
      <c r="J17" s="17"/>
      <c r="K17" s="17"/>
      <c r="L17" s="17"/>
      <c r="M17" s="17"/>
    </row>
    <row r="18" spans="1:13" ht="15" customHeight="1" x14ac:dyDescent="0.25">
      <c r="A18" s="73" t="s">
        <v>101</v>
      </c>
      <c r="B18" s="74"/>
      <c r="C18" s="74"/>
      <c r="D18" s="75"/>
      <c r="E18" s="33">
        <v>51210.73</v>
      </c>
      <c r="F18" s="33">
        <v>25968.639999999999</v>
      </c>
      <c r="G18" s="17" t="b">
        <v>0</v>
      </c>
      <c r="H18" s="17"/>
      <c r="I18" s="17"/>
      <c r="J18" s="17"/>
      <c r="K18" s="17"/>
      <c r="L18" s="17"/>
      <c r="M18" s="17"/>
    </row>
    <row r="19" spans="1:13" ht="15" customHeight="1" x14ac:dyDescent="0.25">
      <c r="A19" s="73" t="s">
        <v>102</v>
      </c>
      <c r="B19" s="74"/>
      <c r="C19" s="74"/>
      <c r="D19" s="75"/>
      <c r="E19" s="33">
        <v>12957796.640000001</v>
      </c>
      <c r="F19" s="33">
        <v>16477101.43</v>
      </c>
      <c r="G19" s="17" t="b">
        <v>1</v>
      </c>
      <c r="H19" s="17"/>
      <c r="I19" s="17"/>
      <c r="J19" s="17"/>
      <c r="K19" s="17"/>
      <c r="L19" s="17"/>
      <c r="M19" s="17"/>
    </row>
    <row r="20" spans="1:13" ht="15" customHeight="1" x14ac:dyDescent="0.25">
      <c r="A20" s="73" t="s">
        <v>103</v>
      </c>
      <c r="B20" s="74"/>
      <c r="C20" s="74"/>
      <c r="D20" s="75"/>
      <c r="E20" s="33">
        <v>261925.82</v>
      </c>
      <c r="F20" s="33">
        <v>266701.89</v>
      </c>
      <c r="G20" s="17" t="b">
        <v>0</v>
      </c>
      <c r="H20" s="17"/>
      <c r="I20" s="17"/>
      <c r="J20" s="17"/>
      <c r="K20" s="17"/>
      <c r="L20" s="17"/>
      <c r="M20" s="17"/>
    </row>
    <row r="21" spans="1:13" ht="15" customHeight="1" x14ac:dyDescent="0.25">
      <c r="A21" s="73" t="s">
        <v>104</v>
      </c>
      <c r="B21" s="74"/>
      <c r="C21" s="74"/>
      <c r="D21" s="75"/>
      <c r="E21" s="33">
        <v>1508058.99</v>
      </c>
      <c r="F21" s="33">
        <v>1692885.67</v>
      </c>
      <c r="G21" s="17" t="b">
        <v>0</v>
      </c>
      <c r="H21" s="17"/>
      <c r="I21" s="17"/>
      <c r="J21" s="17"/>
      <c r="K21" s="17"/>
      <c r="L21" s="17"/>
      <c r="M21" s="17"/>
    </row>
    <row r="22" spans="1:13" ht="15" customHeight="1" x14ac:dyDescent="0.25">
      <c r="A22" s="73" t="s">
        <v>105</v>
      </c>
      <c r="B22" s="74"/>
      <c r="C22" s="74"/>
      <c r="D22" s="75"/>
      <c r="E22" s="33">
        <v>233516.28</v>
      </c>
      <c r="F22" s="33">
        <v>368194.41</v>
      </c>
      <c r="G22" s="17" t="b">
        <v>0</v>
      </c>
      <c r="H22" s="17"/>
      <c r="I22" s="17"/>
      <c r="J22" s="17"/>
      <c r="K22" s="17"/>
      <c r="L22" s="17"/>
      <c r="M22" s="17"/>
    </row>
    <row r="23" spans="1:13" ht="15" customHeight="1" x14ac:dyDescent="0.25">
      <c r="A23" s="73" t="s">
        <v>106</v>
      </c>
      <c r="B23" s="74"/>
      <c r="C23" s="74"/>
      <c r="D23" s="75"/>
      <c r="E23" s="33">
        <v>17719.099999999999</v>
      </c>
      <c r="F23" s="33">
        <v>23384.54</v>
      </c>
      <c r="G23" s="17" t="b">
        <v>0</v>
      </c>
      <c r="H23" s="17"/>
      <c r="I23" s="17"/>
      <c r="J23" s="17"/>
      <c r="K23" s="17"/>
      <c r="L23" s="17"/>
      <c r="M23" s="17"/>
    </row>
    <row r="24" spans="1:13" ht="15" customHeight="1" x14ac:dyDescent="0.25">
      <c r="A24" s="73" t="s">
        <v>107</v>
      </c>
      <c r="B24" s="74"/>
      <c r="C24" s="74"/>
      <c r="D24" s="75"/>
      <c r="E24" s="33">
        <v>8848006.3699999992</v>
      </c>
      <c r="F24" s="33">
        <v>11358792.23</v>
      </c>
      <c r="G24" s="17" t="b">
        <v>0</v>
      </c>
      <c r="H24" s="17"/>
      <c r="I24" s="17"/>
      <c r="J24" s="17"/>
      <c r="K24" s="17"/>
      <c r="L24" s="17"/>
      <c r="M24" s="17"/>
    </row>
    <row r="25" spans="1:13" ht="15" customHeight="1" x14ac:dyDescent="0.25">
      <c r="A25" s="73" t="s">
        <v>108</v>
      </c>
      <c r="B25" s="74"/>
      <c r="C25" s="74"/>
      <c r="D25" s="75"/>
      <c r="E25" s="33">
        <v>2082169.08</v>
      </c>
      <c r="F25" s="33">
        <v>2760473.69</v>
      </c>
      <c r="G25" s="17" t="b">
        <v>0</v>
      </c>
      <c r="H25" s="17"/>
      <c r="I25" s="17"/>
      <c r="J25" s="17"/>
      <c r="K25" s="17"/>
      <c r="L25" s="17"/>
      <c r="M25" s="17"/>
    </row>
    <row r="26" spans="1:13" ht="15" customHeight="1" x14ac:dyDescent="0.25">
      <c r="A26" s="73" t="s">
        <v>109</v>
      </c>
      <c r="B26" s="74"/>
      <c r="C26" s="74"/>
      <c r="D26" s="75"/>
      <c r="E26" s="33">
        <v>0</v>
      </c>
      <c r="F26" s="33">
        <v>0</v>
      </c>
      <c r="G26" s="17" t="b">
        <v>0</v>
      </c>
      <c r="H26" s="17"/>
      <c r="I26" s="17"/>
      <c r="J26" s="17"/>
      <c r="K26" s="17"/>
      <c r="L26" s="17"/>
      <c r="M26" s="17"/>
    </row>
    <row r="27" spans="1:13" ht="15" customHeight="1" x14ac:dyDescent="0.25">
      <c r="A27" s="73" t="s">
        <v>110</v>
      </c>
      <c r="B27" s="74"/>
      <c r="C27" s="74"/>
      <c r="D27" s="75"/>
      <c r="E27" s="33">
        <v>0</v>
      </c>
      <c r="F27" s="33">
        <v>0</v>
      </c>
      <c r="G27" s="17" t="b">
        <v>0</v>
      </c>
      <c r="H27" s="17"/>
      <c r="I27" s="17"/>
      <c r="J27" s="17"/>
      <c r="K27" s="17"/>
      <c r="L27" s="17"/>
      <c r="M27" s="17"/>
    </row>
    <row r="28" spans="1:13" ht="15" customHeight="1" x14ac:dyDescent="0.25">
      <c r="A28" s="73" t="s">
        <v>111</v>
      </c>
      <c r="B28" s="74"/>
      <c r="C28" s="74"/>
      <c r="D28" s="75"/>
      <c r="E28" s="33">
        <v>6401</v>
      </c>
      <c r="F28" s="33">
        <v>6669</v>
      </c>
      <c r="G28" s="17" t="b">
        <v>0</v>
      </c>
      <c r="H28" s="17"/>
      <c r="I28" s="17"/>
      <c r="J28" s="17"/>
      <c r="K28" s="17"/>
      <c r="L28" s="17"/>
      <c r="M28" s="17"/>
    </row>
    <row r="29" spans="1:13" ht="15" customHeight="1" x14ac:dyDescent="0.25">
      <c r="A29" s="73" t="s">
        <v>112</v>
      </c>
      <c r="B29" s="74"/>
      <c r="C29" s="74"/>
      <c r="D29" s="75"/>
      <c r="E29" s="33">
        <v>0</v>
      </c>
      <c r="F29" s="33">
        <v>0</v>
      </c>
      <c r="G29" s="17" t="b">
        <v>0</v>
      </c>
      <c r="H29" s="17"/>
      <c r="I29" s="17"/>
      <c r="J29" s="17"/>
      <c r="K29" s="17"/>
      <c r="L29" s="17"/>
      <c r="M29" s="17"/>
    </row>
    <row r="30" spans="1:13" ht="15" customHeight="1" x14ac:dyDescent="0.25">
      <c r="A30" s="73" t="s">
        <v>113</v>
      </c>
      <c r="B30" s="74"/>
      <c r="C30" s="74"/>
      <c r="D30" s="75"/>
      <c r="E30" s="33">
        <v>-12324762.51</v>
      </c>
      <c r="F30" s="33">
        <v>-15840102.289999999</v>
      </c>
      <c r="G30" s="17" t="b">
        <v>1</v>
      </c>
      <c r="H30" s="17"/>
      <c r="I30" s="17"/>
      <c r="J30" s="17"/>
      <c r="K30" s="17"/>
      <c r="L30" s="17"/>
      <c r="M30" s="17"/>
    </row>
    <row r="31" spans="1:13" ht="15" customHeight="1" x14ac:dyDescent="0.25">
      <c r="A31" s="73" t="s">
        <v>114</v>
      </c>
      <c r="B31" s="74"/>
      <c r="C31" s="74"/>
      <c r="D31" s="75"/>
      <c r="E31" s="33">
        <v>130374.32</v>
      </c>
      <c r="F31" s="33">
        <v>378471.42</v>
      </c>
      <c r="G31" s="17" t="b">
        <v>1</v>
      </c>
      <c r="H31" s="17"/>
      <c r="I31" s="17"/>
      <c r="J31" s="17"/>
      <c r="K31" s="17"/>
      <c r="L31" s="17"/>
      <c r="M31" s="17"/>
    </row>
    <row r="32" spans="1:13" ht="15" customHeight="1" x14ac:dyDescent="0.25">
      <c r="A32" s="73" t="s">
        <v>115</v>
      </c>
      <c r="B32" s="74"/>
      <c r="C32" s="74"/>
      <c r="D32" s="75"/>
      <c r="E32" s="33">
        <v>0</v>
      </c>
      <c r="F32" s="33">
        <v>0</v>
      </c>
      <c r="G32" s="17" t="b">
        <v>0</v>
      </c>
      <c r="H32" s="17"/>
      <c r="I32" s="17"/>
      <c r="J32" s="17"/>
      <c r="K32" s="17"/>
      <c r="L32" s="17"/>
      <c r="M32" s="17"/>
    </row>
    <row r="33" spans="1:13" ht="15" customHeight="1" x14ac:dyDescent="0.25">
      <c r="A33" s="73" t="s">
        <v>116</v>
      </c>
      <c r="B33" s="74"/>
      <c r="C33" s="74"/>
      <c r="D33" s="75"/>
      <c r="E33" s="33">
        <v>0</v>
      </c>
      <c r="F33" s="33">
        <v>0</v>
      </c>
      <c r="G33" s="17" t="b">
        <v>0</v>
      </c>
      <c r="H33" s="17"/>
      <c r="I33" s="17"/>
      <c r="J33" s="17"/>
      <c r="K33" s="17"/>
      <c r="L33" s="17"/>
      <c r="M33" s="17"/>
    </row>
    <row r="34" spans="1:13" ht="15" customHeight="1" x14ac:dyDescent="0.25">
      <c r="A34" s="73" t="s">
        <v>117</v>
      </c>
      <c r="B34" s="74"/>
      <c r="C34" s="74"/>
      <c r="D34" s="75"/>
      <c r="E34" s="33">
        <v>130374.32</v>
      </c>
      <c r="F34" s="33">
        <v>378471.42</v>
      </c>
      <c r="G34" s="17" t="b">
        <v>0</v>
      </c>
      <c r="H34" s="17"/>
      <c r="I34" s="17"/>
      <c r="J34" s="17"/>
      <c r="K34" s="17"/>
      <c r="L34" s="17"/>
      <c r="M34" s="17"/>
    </row>
    <row r="35" spans="1:13" ht="15" customHeight="1" x14ac:dyDescent="0.25">
      <c r="A35" s="73" t="s">
        <v>118</v>
      </c>
      <c r="B35" s="74"/>
      <c r="C35" s="74"/>
      <c r="D35" s="75"/>
      <c r="E35" s="33">
        <v>2159.21</v>
      </c>
      <c r="F35" s="33">
        <v>1419.48</v>
      </c>
      <c r="G35" s="17" t="b">
        <v>1</v>
      </c>
      <c r="H35" s="17"/>
      <c r="I35" s="17"/>
      <c r="J35" s="17"/>
      <c r="K35" s="17"/>
      <c r="L35" s="17"/>
      <c r="M35" s="17"/>
    </row>
    <row r="36" spans="1:13" ht="24" customHeight="1" x14ac:dyDescent="0.25">
      <c r="A36" s="73" t="s">
        <v>119</v>
      </c>
      <c r="B36" s="74"/>
      <c r="C36" s="74"/>
      <c r="D36" s="75"/>
      <c r="E36" s="33">
        <v>0</v>
      </c>
      <c r="F36" s="33">
        <v>0</v>
      </c>
      <c r="G36" s="17" t="b">
        <v>0</v>
      </c>
      <c r="H36" s="17"/>
      <c r="I36" s="17"/>
      <c r="J36" s="17"/>
      <c r="K36" s="17"/>
      <c r="L36" s="17"/>
      <c r="M36" s="17"/>
    </row>
    <row r="37" spans="1:13" ht="15" customHeight="1" x14ac:dyDescent="0.25">
      <c r="A37" s="73" t="s">
        <v>120</v>
      </c>
      <c r="B37" s="74"/>
      <c r="C37" s="74"/>
      <c r="D37" s="75"/>
      <c r="E37" s="33">
        <v>2159.21</v>
      </c>
      <c r="F37" s="33">
        <v>1419.48</v>
      </c>
      <c r="G37" s="17" t="b">
        <v>0</v>
      </c>
      <c r="H37" s="17"/>
      <c r="I37" s="17"/>
      <c r="J37" s="17"/>
      <c r="K37" s="17"/>
      <c r="L37" s="17"/>
      <c r="M37" s="17"/>
    </row>
    <row r="38" spans="1:13" ht="15" customHeight="1" x14ac:dyDescent="0.25">
      <c r="A38" s="73" t="s">
        <v>121</v>
      </c>
      <c r="B38" s="74"/>
      <c r="C38" s="74"/>
      <c r="D38" s="75"/>
      <c r="E38" s="33">
        <v>-12196547.4</v>
      </c>
      <c r="F38" s="33">
        <v>-15463050.35</v>
      </c>
      <c r="G38" s="17" t="b">
        <v>1</v>
      </c>
      <c r="H38" s="17"/>
      <c r="I38" s="17"/>
      <c r="J38" s="17"/>
      <c r="K38" s="17"/>
      <c r="L38" s="17"/>
      <c r="M38" s="17"/>
    </row>
    <row r="39" spans="1:13" ht="15" customHeight="1" x14ac:dyDescent="0.25">
      <c r="A39" s="73" t="s">
        <v>122</v>
      </c>
      <c r="B39" s="74"/>
      <c r="C39" s="74"/>
      <c r="D39" s="75"/>
      <c r="E39" s="33">
        <v>1046.1500000000001</v>
      </c>
      <c r="F39" s="33">
        <v>1035.6199999999999</v>
      </c>
      <c r="G39" s="17" t="b">
        <v>1</v>
      </c>
      <c r="H39" s="17"/>
      <c r="I39" s="17"/>
      <c r="J39" s="17"/>
      <c r="K39" s="17"/>
      <c r="L39" s="17"/>
      <c r="M39" s="17"/>
    </row>
    <row r="40" spans="1:13" ht="15" customHeight="1" x14ac:dyDescent="0.25">
      <c r="A40" s="73" t="s">
        <v>123</v>
      </c>
      <c r="B40" s="74"/>
      <c r="C40" s="74"/>
      <c r="D40" s="75"/>
      <c r="E40" s="33">
        <v>0</v>
      </c>
      <c r="F40" s="33">
        <v>0</v>
      </c>
      <c r="G40" s="17" t="b">
        <v>0</v>
      </c>
      <c r="H40" s="17"/>
      <c r="I40" s="17"/>
      <c r="J40" s="17"/>
      <c r="K40" s="17"/>
      <c r="L40" s="17"/>
      <c r="M40" s="17"/>
    </row>
    <row r="41" spans="1:13" ht="15" customHeight="1" x14ac:dyDescent="0.25">
      <c r="A41" s="73" t="s">
        <v>124</v>
      </c>
      <c r="B41" s="74"/>
      <c r="C41" s="74"/>
      <c r="D41" s="75"/>
      <c r="E41" s="33">
        <v>1046.1500000000001</v>
      </c>
      <c r="F41" s="33">
        <v>1035.6199999999999</v>
      </c>
      <c r="G41" s="17" t="b">
        <v>0</v>
      </c>
      <c r="H41" s="17"/>
      <c r="I41" s="17"/>
      <c r="J41" s="17"/>
      <c r="K41" s="17"/>
      <c r="L41" s="17"/>
      <c r="M41" s="17"/>
    </row>
    <row r="42" spans="1:13" ht="15" customHeight="1" x14ac:dyDescent="0.25">
      <c r="A42" s="73" t="s">
        <v>125</v>
      </c>
      <c r="B42" s="74"/>
      <c r="C42" s="74"/>
      <c r="D42" s="75"/>
      <c r="E42" s="33">
        <v>0</v>
      </c>
      <c r="F42" s="33">
        <v>0</v>
      </c>
      <c r="G42" s="17" t="b">
        <v>0</v>
      </c>
      <c r="H42" s="17"/>
      <c r="I42" s="17"/>
      <c r="J42" s="17"/>
      <c r="K42" s="17"/>
      <c r="L42" s="17"/>
      <c r="M42" s="17"/>
    </row>
    <row r="43" spans="1:13" ht="15" customHeight="1" x14ac:dyDescent="0.25">
      <c r="A43" s="73" t="s">
        <v>126</v>
      </c>
      <c r="B43" s="74"/>
      <c r="C43" s="74"/>
      <c r="D43" s="75"/>
      <c r="E43" s="33">
        <v>0</v>
      </c>
      <c r="F43" s="33">
        <v>0</v>
      </c>
      <c r="G43" s="17" t="b">
        <v>1</v>
      </c>
      <c r="H43" s="17"/>
      <c r="I43" s="17"/>
      <c r="J43" s="17"/>
      <c r="K43" s="17"/>
      <c r="L43" s="17"/>
      <c r="M43" s="17"/>
    </row>
    <row r="44" spans="1:13" ht="15" customHeight="1" x14ac:dyDescent="0.25">
      <c r="A44" s="73" t="s">
        <v>127</v>
      </c>
      <c r="B44" s="74"/>
      <c r="C44" s="74"/>
      <c r="D44" s="75"/>
      <c r="E44" s="33">
        <v>0</v>
      </c>
      <c r="F44" s="33">
        <v>0</v>
      </c>
      <c r="G44" s="17" t="b">
        <v>0</v>
      </c>
      <c r="H44" s="17"/>
      <c r="I44" s="17"/>
      <c r="J44" s="17"/>
      <c r="K44" s="17"/>
      <c r="L44" s="17"/>
      <c r="M44" s="17"/>
    </row>
    <row r="45" spans="1:13" ht="15" customHeight="1" x14ac:dyDescent="0.25">
      <c r="A45" s="73" t="s">
        <v>128</v>
      </c>
      <c r="B45" s="74"/>
      <c r="C45" s="74"/>
      <c r="D45" s="75"/>
      <c r="E45" s="33">
        <v>0</v>
      </c>
      <c r="F45" s="33">
        <v>0</v>
      </c>
      <c r="G45" s="17" t="b">
        <v>0</v>
      </c>
      <c r="H45" s="17"/>
      <c r="I45" s="17"/>
      <c r="J45" s="17"/>
      <c r="K45" s="17"/>
      <c r="L45" s="17"/>
      <c r="M45" s="17"/>
    </row>
    <row r="46" spans="1:13" ht="15" customHeight="1" x14ac:dyDescent="0.25">
      <c r="A46" s="73" t="s">
        <v>129</v>
      </c>
      <c r="B46" s="74"/>
      <c r="C46" s="74"/>
      <c r="D46" s="75"/>
      <c r="E46" s="33">
        <v>-12195501.25</v>
      </c>
      <c r="F46" s="33">
        <v>-15462014.73</v>
      </c>
      <c r="G46" s="17" t="b">
        <v>1</v>
      </c>
      <c r="H46" s="17"/>
      <c r="I46" s="17"/>
      <c r="J46" s="17"/>
      <c r="K46" s="17"/>
      <c r="L46" s="17"/>
      <c r="M46" s="17"/>
    </row>
    <row r="47" spans="1:13" ht="15" customHeight="1" x14ac:dyDescent="0.25">
      <c r="A47" s="73" t="s">
        <v>130</v>
      </c>
      <c r="B47" s="74"/>
      <c r="C47" s="74"/>
      <c r="D47" s="75"/>
      <c r="E47" s="33">
        <v>0</v>
      </c>
      <c r="F47" s="33">
        <v>0</v>
      </c>
      <c r="G47" s="17" t="b">
        <v>1</v>
      </c>
      <c r="H47" s="17"/>
      <c r="I47" s="17"/>
      <c r="J47" s="17"/>
      <c r="K47" s="17"/>
      <c r="L47" s="17"/>
      <c r="M47" s="17"/>
    </row>
    <row r="48" spans="1:13" ht="15" customHeight="1" x14ac:dyDescent="0.25">
      <c r="A48" s="73" t="s">
        <v>131</v>
      </c>
      <c r="B48" s="74"/>
      <c r="C48" s="74"/>
      <c r="D48" s="75"/>
      <c r="E48" s="33">
        <v>35249.86</v>
      </c>
      <c r="F48" s="33">
        <v>44530.66</v>
      </c>
      <c r="G48" s="17" t="b">
        <v>1</v>
      </c>
      <c r="H48" s="17"/>
      <c r="I48" s="17"/>
      <c r="J48" s="17"/>
      <c r="K48" s="17"/>
      <c r="L48" s="17"/>
      <c r="M48" s="17"/>
    </row>
    <row r="49" spans="1:13" ht="15" customHeight="1" x14ac:dyDescent="0.25">
      <c r="A49" s="73" t="s">
        <v>132</v>
      </c>
      <c r="B49" s="74"/>
      <c r="C49" s="74"/>
      <c r="D49" s="75"/>
      <c r="E49" s="33">
        <v>-12230751.109999999</v>
      </c>
      <c r="F49" s="33">
        <v>-15506545.390000001</v>
      </c>
      <c r="G49" s="17" t="b">
        <v>1</v>
      </c>
      <c r="H49" s="17"/>
      <c r="I49" s="17"/>
      <c r="J49" s="17"/>
      <c r="K49" s="17"/>
      <c r="L49" s="17"/>
      <c r="M49" s="17"/>
    </row>
    <row r="50" spans="1:13" ht="15" customHeight="1" x14ac:dyDescent="0.25">
      <c r="A50" s="76"/>
      <c r="B50" s="76"/>
      <c r="C50" s="76"/>
      <c r="D50" s="76"/>
      <c r="E50" s="77"/>
      <c r="F50" s="78"/>
      <c r="G50" s="17"/>
      <c r="H50" s="17"/>
      <c r="I50" s="17"/>
      <c r="J50" s="17"/>
      <c r="K50" s="17"/>
      <c r="L50" s="17"/>
      <c r="M50" s="17"/>
    </row>
    <row r="51" spans="1:13" ht="13.5" hidden="1" customHeight="1" x14ac:dyDescent="0.25">
      <c r="A51" s="5" t="s">
        <v>133</v>
      </c>
      <c r="B51" s="5"/>
      <c r="C51" s="5"/>
      <c r="D51" s="5"/>
      <c r="E51" s="28"/>
      <c r="F51" s="28"/>
      <c r="G51" s="32">
        <v>2024</v>
      </c>
    </row>
    <row r="52" spans="1:13" ht="15" customHeight="1" x14ac:dyDescent="0.25">
      <c r="A52" s="5"/>
      <c r="B52" s="5"/>
      <c r="C52" s="5"/>
      <c r="D52" s="5"/>
      <c r="E52" s="30"/>
      <c r="F52" s="79">
        <v>0</v>
      </c>
      <c r="G52" s="17" t="b">
        <v>0</v>
      </c>
    </row>
    <row r="53" spans="1:13" ht="15" customHeight="1" x14ac:dyDescent="0.25">
      <c r="A53" s="31"/>
      <c r="B53" s="31"/>
      <c r="C53" s="31"/>
      <c r="D53" s="31"/>
      <c r="E53" s="30"/>
      <c r="F53" s="30"/>
      <c r="G53" s="17"/>
    </row>
    <row r="54" spans="1:13" ht="36" customHeight="1" x14ac:dyDescent="0.25">
      <c r="A54" s="80" t="s">
        <v>20</v>
      </c>
      <c r="B54" s="80"/>
      <c r="C54" s="80" t="str">
        <f>G54&amp;CHAR(10)&amp;"......................................."&amp;CHAR(10)&amp;"rok, miesiąc, dzień"</f>
        <v>2025.03.26
.......................................
rok, miesiąc, dzień</v>
      </c>
      <c r="D54" s="80"/>
      <c r="E54" s="80" t="s">
        <v>21</v>
      </c>
      <c r="F54" s="81"/>
      <c r="G54" s="17" t="s">
        <v>22</v>
      </c>
    </row>
    <row r="55" spans="1:13" ht="15" customHeight="1" x14ac:dyDescent="0.25"/>
    <row r="56" spans="1:13" ht="15" customHeight="1" x14ac:dyDescent="0.25"/>
    <row r="57" spans="1:13" ht="15" customHeight="1" x14ac:dyDescent="0.25"/>
    <row r="58" spans="1:13" ht="15" customHeight="1" x14ac:dyDescent="0.25"/>
    <row r="59" spans="1:13" ht="15" customHeight="1" x14ac:dyDescent="0.25"/>
    <row r="60" spans="1:13" ht="15" customHeight="1" x14ac:dyDescent="0.25"/>
    <row r="61" spans="1:13" ht="15" customHeight="1" x14ac:dyDescent="0.25"/>
    <row r="62" spans="1:13" ht="15" customHeight="1" x14ac:dyDescent="0.25"/>
    <row r="63" spans="1:13" ht="15" customHeight="1" x14ac:dyDescent="0.25"/>
    <row r="64" spans="1:13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</sheetData>
  <mergeCells count="63">
    <mergeCell ref="A51:D51"/>
    <mergeCell ref="A52:D52"/>
    <mergeCell ref="A54:B54"/>
    <mergeCell ref="C54:D54"/>
    <mergeCell ref="E54:F54"/>
    <mergeCell ref="A44:D44"/>
    <mergeCell ref="A45:D45"/>
    <mergeCell ref="A46:D46"/>
    <mergeCell ref="A47:D47"/>
    <mergeCell ref="A48:D48"/>
    <mergeCell ref="A49:D49"/>
    <mergeCell ref="A38:D38"/>
    <mergeCell ref="A39:D39"/>
    <mergeCell ref="A40:D40"/>
    <mergeCell ref="A41:D41"/>
    <mergeCell ref="A42:D42"/>
    <mergeCell ref="A43:D43"/>
    <mergeCell ref="A32:D32"/>
    <mergeCell ref="A33:D33"/>
    <mergeCell ref="A34:D34"/>
    <mergeCell ref="A35:D35"/>
    <mergeCell ref="A36:D36"/>
    <mergeCell ref="A37:D37"/>
    <mergeCell ref="A26:D26"/>
    <mergeCell ref="A27:D27"/>
    <mergeCell ref="A28:D28"/>
    <mergeCell ref="A29:D29"/>
    <mergeCell ref="A30:D30"/>
    <mergeCell ref="A31:D31"/>
    <mergeCell ref="A20:D20"/>
    <mergeCell ref="A21:D21"/>
    <mergeCell ref="A22:D22"/>
    <mergeCell ref="A23:D23"/>
    <mergeCell ref="A24:D24"/>
    <mergeCell ref="A25:D25"/>
    <mergeCell ref="A14:D14"/>
    <mergeCell ref="A15:D15"/>
    <mergeCell ref="A16:D16"/>
    <mergeCell ref="A17:D17"/>
    <mergeCell ref="A18:D18"/>
    <mergeCell ref="A19:D19"/>
    <mergeCell ref="A9:B9"/>
    <mergeCell ref="C9:D9"/>
    <mergeCell ref="E9:F9"/>
    <mergeCell ref="A11:D11"/>
    <mergeCell ref="A12:D12"/>
    <mergeCell ref="A13:D13"/>
    <mergeCell ref="C6:D6"/>
    <mergeCell ref="A7:B7"/>
    <mergeCell ref="C7:D7"/>
    <mergeCell ref="A8:B8"/>
    <mergeCell ref="C8:D8"/>
    <mergeCell ref="E8:F8"/>
    <mergeCell ref="A2:F2"/>
    <mergeCell ref="A3:B3"/>
    <mergeCell ref="C3:D3"/>
    <mergeCell ref="E3:F3"/>
    <mergeCell ref="A4:B4"/>
    <mergeCell ref="C4:D4"/>
    <mergeCell ref="E4:F6"/>
    <mergeCell ref="A5:B5"/>
    <mergeCell ref="C5:D5"/>
    <mergeCell ref="A6:B6"/>
  </mergeCells>
  <conditionalFormatting sqref="A12:F49">
    <cfRule type="expression" dxfId="17" priority="6">
      <formula>$G12</formula>
    </cfRule>
  </conditionalFormatting>
  <conditionalFormatting sqref="E12:E49">
    <cfRule type="expression" dxfId="16" priority="5">
      <formula>AND($G$3,$E12=0)</formula>
    </cfRule>
  </conditionalFormatting>
  <conditionalFormatting sqref="F12:F49">
    <cfRule type="expression" dxfId="15" priority="4">
      <formula>AND($G$3,$F12=0)</formula>
    </cfRule>
  </conditionalFormatting>
  <conditionalFormatting sqref="F52">
    <cfRule type="expression" dxfId="14" priority="3">
      <formula>OR($G52=FALSE,AND($G$3,$F52=0))</formula>
    </cfRule>
  </conditionalFormatting>
  <conditionalFormatting sqref="E7">
    <cfRule type="expression" dxfId="13" priority="1">
      <formula>$G7&lt;2018</formula>
    </cfRule>
  </conditionalFormatting>
  <conditionalFormatting sqref="F7">
    <cfRule type="expression" dxfId="12" priority="2">
      <formula>$G7&lt;2018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AB3E5-930B-44A1-BF40-80049253FF82}">
  <dimension ref="A1:M67"/>
  <sheetViews>
    <sheetView tabSelected="1" topLeftCell="A19" workbookViewId="0">
      <selection activeCell="B49" sqref="B49"/>
    </sheetView>
  </sheetViews>
  <sheetFormatPr defaultColWidth="9.140625" defaultRowHeight="15" x14ac:dyDescent="0.25"/>
  <cols>
    <col min="1" max="1" width="11.28515625" style="15" customWidth="1"/>
    <col min="2" max="2" width="30" style="15" customWidth="1"/>
    <col min="3" max="3" width="19" style="15" customWidth="1"/>
    <col min="4" max="4" width="20.140625" style="15" customWidth="1"/>
    <col min="5" max="6" width="20.7109375" style="15" customWidth="1"/>
    <col min="7" max="7" width="9.140625" style="15" hidden="1" customWidth="1"/>
    <col min="8" max="16384" width="9.140625" style="15"/>
  </cols>
  <sheetData>
    <row r="1" spans="1:13" ht="15" customHeight="1" x14ac:dyDescent="0.25"/>
    <row r="2" spans="1:13" ht="15" customHeight="1" x14ac:dyDescent="0.25">
      <c r="A2" s="50" t="s">
        <v>89</v>
      </c>
      <c r="B2" s="50"/>
      <c r="C2" s="50"/>
      <c r="D2" s="50"/>
      <c r="E2" s="50"/>
      <c r="F2" s="50"/>
      <c r="G2" s="18" t="s">
        <v>0</v>
      </c>
      <c r="H2" s="17"/>
      <c r="I2" s="17"/>
      <c r="J2" s="17"/>
      <c r="K2" s="17"/>
      <c r="L2" s="17"/>
    </row>
    <row r="3" spans="1:13" ht="15.75" customHeight="1" x14ac:dyDescent="0.25">
      <c r="A3" s="53" t="s">
        <v>1</v>
      </c>
      <c r="B3" s="48"/>
      <c r="C3" s="54"/>
      <c r="D3" s="55"/>
      <c r="E3" s="53" t="s">
        <v>3</v>
      </c>
      <c r="F3" s="49"/>
      <c r="G3" s="17" t="b">
        <v>0</v>
      </c>
    </row>
    <row r="4" spans="1:13" ht="31.5" customHeight="1" x14ac:dyDescent="0.25">
      <c r="A4" s="44" t="s">
        <v>90</v>
      </c>
      <c r="B4" s="45"/>
      <c r="C4" s="65" t="str">
        <f>IF(G4,"Rachunek zysków i strat","Zestawienie zmian w funduszu jednostki")</f>
        <v>Zestawienie zmian w funduszu jednostki</v>
      </c>
      <c r="D4" s="58"/>
      <c r="E4" s="66" t="s">
        <v>24</v>
      </c>
      <c r="F4" s="67"/>
      <c r="G4" s="17" t="b">
        <v>0</v>
      </c>
      <c r="H4" s="17"/>
    </row>
    <row r="5" spans="1:13" ht="15" customHeight="1" x14ac:dyDescent="0.25">
      <c r="A5" s="44" t="s">
        <v>25</v>
      </c>
      <c r="B5" s="45"/>
      <c r="C5" s="57" t="str">
        <f>IF(G5,"sporządzony","sporządzone")</f>
        <v>sporządzone</v>
      </c>
      <c r="D5" s="58"/>
      <c r="E5" s="66"/>
      <c r="F5" s="67"/>
      <c r="G5" s="17" t="b">
        <v>0</v>
      </c>
    </row>
    <row r="6" spans="1:13" ht="15" customHeight="1" x14ac:dyDescent="0.25">
      <c r="A6" s="44" t="s">
        <v>26</v>
      </c>
      <c r="B6" s="45"/>
      <c r="C6" s="57" t="str">
        <f>CONCATENATE("na dzień ",G6)</f>
        <v>na dzień 31.12.2024</v>
      </c>
      <c r="D6" s="58"/>
      <c r="E6" s="66"/>
      <c r="F6" s="67"/>
      <c r="G6" s="17" t="s">
        <v>23</v>
      </c>
    </row>
    <row r="7" spans="1:13" ht="15" customHeight="1" x14ac:dyDescent="0.25">
      <c r="A7" s="3" t="s">
        <v>91</v>
      </c>
      <c r="B7" s="2"/>
      <c r="C7" s="57" t="str">
        <f>IF(G4,"Wariant porównawczy","")</f>
        <v/>
      </c>
      <c r="D7" s="58"/>
      <c r="E7" s="68" t="s">
        <v>7</v>
      </c>
      <c r="F7" s="69"/>
      <c r="G7" s="70">
        <v>2024</v>
      </c>
    </row>
    <row r="8" spans="1:13" ht="15" customHeight="1" x14ac:dyDescent="0.25">
      <c r="A8" s="47" t="s">
        <v>9</v>
      </c>
      <c r="B8" s="48"/>
      <c r="C8" s="57"/>
      <c r="D8" s="58"/>
      <c r="E8" s="14" t="str">
        <f>IF(G8&gt;=2018,"","wysłać bez pisma przewodniego")</f>
        <v/>
      </c>
      <c r="F8" s="12"/>
      <c r="G8" s="70">
        <v>2024</v>
      </c>
    </row>
    <row r="9" spans="1:13" ht="15" customHeight="1" x14ac:dyDescent="0.25">
      <c r="A9" s="3" t="s">
        <v>92</v>
      </c>
      <c r="B9" s="2"/>
      <c r="C9" s="60" t="s">
        <v>10</v>
      </c>
      <c r="D9" s="61"/>
      <c r="E9" s="8" t="s">
        <v>7</v>
      </c>
      <c r="F9" s="6"/>
    </row>
    <row r="10" spans="1:13" ht="15" customHeight="1" x14ac:dyDescent="0.25"/>
    <row r="11" spans="1:13" ht="25.5" customHeight="1" x14ac:dyDescent="0.25">
      <c r="A11" s="36"/>
      <c r="B11" s="37"/>
      <c r="C11" s="37"/>
      <c r="D11" s="37"/>
      <c r="E11" s="71" t="s">
        <v>93</v>
      </c>
      <c r="F11" s="72" t="s">
        <v>94</v>
      </c>
    </row>
    <row r="12" spans="1:13" ht="15" customHeight="1" x14ac:dyDescent="0.25">
      <c r="A12" s="73" t="s">
        <v>134</v>
      </c>
      <c r="B12" s="74"/>
      <c r="C12" s="74"/>
      <c r="D12" s="75"/>
      <c r="E12" s="33">
        <v>16760803.1</v>
      </c>
      <c r="F12" s="33">
        <v>17344972.18</v>
      </c>
      <c r="G12" s="17" t="b">
        <v>1</v>
      </c>
      <c r="H12" s="17"/>
      <c r="I12" s="17"/>
      <c r="J12" s="17"/>
      <c r="K12" s="17"/>
      <c r="L12" s="17"/>
      <c r="M12" s="17"/>
    </row>
    <row r="13" spans="1:13" ht="15" customHeight="1" x14ac:dyDescent="0.25">
      <c r="A13" s="73" t="s">
        <v>135</v>
      </c>
      <c r="B13" s="74"/>
      <c r="C13" s="74"/>
      <c r="D13" s="75"/>
      <c r="E13" s="33">
        <v>12207508.33</v>
      </c>
      <c r="F13" s="33">
        <v>14965401.16</v>
      </c>
      <c r="G13" s="17" t="b">
        <v>0</v>
      </c>
      <c r="H13" s="17"/>
      <c r="I13" s="17"/>
      <c r="J13" s="17"/>
      <c r="K13" s="17"/>
      <c r="L13" s="17"/>
      <c r="M13" s="17"/>
    </row>
    <row r="14" spans="1:13" ht="15" customHeight="1" x14ac:dyDescent="0.25">
      <c r="A14" s="73" t="s">
        <v>136</v>
      </c>
      <c r="B14" s="74"/>
      <c r="C14" s="74"/>
      <c r="D14" s="75"/>
      <c r="E14" s="33">
        <v>0</v>
      </c>
      <c r="F14" s="33">
        <v>0</v>
      </c>
      <c r="G14" s="17" t="b">
        <v>0</v>
      </c>
      <c r="H14" s="17"/>
      <c r="I14" s="17"/>
      <c r="J14" s="17"/>
      <c r="K14" s="17"/>
      <c r="L14" s="17"/>
      <c r="M14" s="17"/>
    </row>
    <row r="15" spans="1:13" ht="15" customHeight="1" x14ac:dyDescent="0.25">
      <c r="A15" s="73" t="s">
        <v>137</v>
      </c>
      <c r="B15" s="74"/>
      <c r="C15" s="74"/>
      <c r="D15" s="75"/>
      <c r="E15" s="33">
        <v>11871993.130000001</v>
      </c>
      <c r="F15" s="33">
        <v>14936921.16</v>
      </c>
      <c r="G15" s="17" t="b">
        <v>0</v>
      </c>
      <c r="H15" s="17"/>
      <c r="I15" s="17"/>
      <c r="J15" s="17"/>
      <c r="K15" s="17"/>
      <c r="L15" s="17"/>
      <c r="M15" s="17"/>
    </row>
    <row r="16" spans="1:13" ht="15" customHeight="1" x14ac:dyDescent="0.25">
      <c r="A16" s="73" t="s">
        <v>138</v>
      </c>
      <c r="B16" s="74"/>
      <c r="C16" s="74"/>
      <c r="D16" s="75"/>
      <c r="E16" s="33">
        <v>0</v>
      </c>
      <c r="F16" s="33">
        <v>0</v>
      </c>
      <c r="G16" s="17" t="b">
        <v>0</v>
      </c>
      <c r="H16" s="17"/>
      <c r="I16" s="17"/>
      <c r="J16" s="17"/>
      <c r="K16" s="17"/>
      <c r="L16" s="17"/>
      <c r="M16" s="17"/>
    </row>
    <row r="17" spans="1:13" ht="15" customHeight="1" x14ac:dyDescent="0.25">
      <c r="A17" s="73" t="s">
        <v>139</v>
      </c>
      <c r="B17" s="74"/>
      <c r="C17" s="74"/>
      <c r="D17" s="75"/>
      <c r="E17" s="33">
        <v>79000</v>
      </c>
      <c r="F17" s="33">
        <v>28480</v>
      </c>
      <c r="G17" s="17" t="b">
        <v>0</v>
      </c>
      <c r="H17" s="17"/>
      <c r="I17" s="17"/>
      <c r="J17" s="17"/>
      <c r="K17" s="17"/>
      <c r="L17" s="17"/>
      <c r="M17" s="17"/>
    </row>
    <row r="18" spans="1:13" ht="15" customHeight="1" x14ac:dyDescent="0.25">
      <c r="A18" s="73" t="s">
        <v>140</v>
      </c>
      <c r="B18" s="74"/>
      <c r="C18" s="74"/>
      <c r="D18" s="75"/>
      <c r="E18" s="33">
        <v>0</v>
      </c>
      <c r="F18" s="33">
        <v>0</v>
      </c>
      <c r="G18" s="17" t="b">
        <v>0</v>
      </c>
      <c r="H18" s="17"/>
      <c r="I18" s="17"/>
      <c r="J18" s="17"/>
      <c r="K18" s="17"/>
      <c r="L18" s="17"/>
      <c r="M18" s="17"/>
    </row>
    <row r="19" spans="1:13" ht="24" customHeight="1" x14ac:dyDescent="0.25">
      <c r="A19" s="73" t="s">
        <v>141</v>
      </c>
      <c r="B19" s="74"/>
      <c r="C19" s="74"/>
      <c r="D19" s="75"/>
      <c r="E19" s="33">
        <v>256515.20000000001</v>
      </c>
      <c r="F19" s="33">
        <v>0</v>
      </c>
      <c r="G19" s="17" t="b">
        <v>0</v>
      </c>
      <c r="H19" s="17"/>
      <c r="I19" s="17"/>
      <c r="J19" s="17"/>
      <c r="K19" s="17"/>
      <c r="L19" s="17"/>
      <c r="M19" s="17"/>
    </row>
    <row r="20" spans="1:13" ht="15" customHeight="1" x14ac:dyDescent="0.25">
      <c r="A20" s="73" t="s">
        <v>142</v>
      </c>
      <c r="B20" s="74"/>
      <c r="C20" s="74"/>
      <c r="D20" s="75"/>
      <c r="E20" s="33">
        <v>0</v>
      </c>
      <c r="F20" s="33">
        <v>0</v>
      </c>
      <c r="G20" s="17" t="b">
        <v>0</v>
      </c>
      <c r="H20" s="17"/>
      <c r="I20" s="17"/>
      <c r="J20" s="17"/>
      <c r="K20" s="17"/>
      <c r="L20" s="17"/>
      <c r="M20" s="17"/>
    </row>
    <row r="21" spans="1:13" ht="15" customHeight="1" x14ac:dyDescent="0.25">
      <c r="A21" s="73" t="s">
        <v>143</v>
      </c>
      <c r="B21" s="74"/>
      <c r="C21" s="74"/>
      <c r="D21" s="75"/>
      <c r="E21" s="33">
        <v>0</v>
      </c>
      <c r="F21" s="33">
        <v>0</v>
      </c>
      <c r="G21" s="17" t="b">
        <v>0</v>
      </c>
      <c r="H21" s="17"/>
      <c r="I21" s="17"/>
      <c r="J21" s="17"/>
      <c r="K21" s="17"/>
      <c r="L21" s="17"/>
      <c r="M21" s="17"/>
    </row>
    <row r="22" spans="1:13" ht="15" customHeight="1" x14ac:dyDescent="0.25">
      <c r="A22" s="73" t="s">
        <v>144</v>
      </c>
      <c r="B22" s="74"/>
      <c r="C22" s="74"/>
      <c r="D22" s="75"/>
      <c r="E22" s="33">
        <v>0</v>
      </c>
      <c r="F22" s="33">
        <v>0</v>
      </c>
      <c r="G22" s="17" t="b">
        <v>0</v>
      </c>
      <c r="H22" s="17"/>
      <c r="I22" s="17"/>
      <c r="J22" s="17"/>
      <c r="K22" s="17"/>
      <c r="L22" s="17"/>
      <c r="M22" s="17"/>
    </row>
    <row r="23" spans="1:13" ht="15" customHeight="1" x14ac:dyDescent="0.25">
      <c r="A23" s="73" t="s">
        <v>145</v>
      </c>
      <c r="B23" s="74"/>
      <c r="C23" s="74"/>
      <c r="D23" s="75"/>
      <c r="E23" s="33">
        <v>0</v>
      </c>
      <c r="F23" s="33">
        <v>0</v>
      </c>
      <c r="G23" s="17" t="b">
        <v>0</v>
      </c>
      <c r="H23" s="17"/>
      <c r="I23" s="17"/>
      <c r="J23" s="17"/>
      <c r="K23" s="17"/>
      <c r="L23" s="17"/>
      <c r="M23" s="17"/>
    </row>
    <row r="24" spans="1:13" ht="15" customHeight="1" x14ac:dyDescent="0.25">
      <c r="A24" s="73" t="s">
        <v>146</v>
      </c>
      <c r="B24" s="74"/>
      <c r="C24" s="74"/>
      <c r="D24" s="75"/>
      <c r="E24" s="33">
        <v>11623339.25</v>
      </c>
      <c r="F24" s="33">
        <v>12303199.75</v>
      </c>
      <c r="G24" s="17" t="b">
        <v>0</v>
      </c>
      <c r="H24" s="17"/>
      <c r="I24" s="17"/>
      <c r="J24" s="17"/>
      <c r="K24" s="17"/>
      <c r="L24" s="17"/>
      <c r="M24" s="17"/>
    </row>
    <row r="25" spans="1:13" ht="15" customHeight="1" x14ac:dyDescent="0.25">
      <c r="A25" s="73" t="s">
        <v>147</v>
      </c>
      <c r="B25" s="74"/>
      <c r="C25" s="74"/>
      <c r="D25" s="75"/>
      <c r="E25" s="33">
        <v>11511115.16</v>
      </c>
      <c r="F25" s="33">
        <v>12230751.109999999</v>
      </c>
      <c r="G25" s="17" t="b">
        <v>0</v>
      </c>
      <c r="H25" s="17"/>
      <c r="I25" s="17"/>
      <c r="J25" s="17"/>
      <c r="K25" s="17"/>
      <c r="L25" s="17"/>
      <c r="M25" s="17"/>
    </row>
    <row r="26" spans="1:13" ht="15" customHeight="1" x14ac:dyDescent="0.25">
      <c r="A26" s="73" t="s">
        <v>148</v>
      </c>
      <c r="B26" s="74"/>
      <c r="C26" s="74"/>
      <c r="D26" s="75"/>
      <c r="E26" s="33">
        <v>33224.089999999997</v>
      </c>
      <c r="F26" s="33">
        <v>43968.639999999999</v>
      </c>
      <c r="G26" s="17" t="b">
        <v>0</v>
      </c>
      <c r="H26" s="17"/>
      <c r="I26" s="17"/>
      <c r="J26" s="17"/>
      <c r="K26" s="17"/>
      <c r="L26" s="17"/>
      <c r="M26" s="17"/>
    </row>
    <row r="27" spans="1:13" ht="15" customHeight="1" x14ac:dyDescent="0.25">
      <c r="A27" s="73" t="s">
        <v>149</v>
      </c>
      <c r="B27" s="74"/>
      <c r="C27" s="74"/>
      <c r="D27" s="75"/>
      <c r="E27" s="33">
        <v>0</v>
      </c>
      <c r="F27" s="33">
        <v>0</v>
      </c>
      <c r="G27" s="17" t="b">
        <v>0</v>
      </c>
      <c r="H27" s="17"/>
      <c r="I27" s="17"/>
      <c r="J27" s="17"/>
      <c r="K27" s="17"/>
      <c r="L27" s="17"/>
      <c r="M27" s="17"/>
    </row>
    <row r="28" spans="1:13" ht="15" customHeight="1" x14ac:dyDescent="0.25">
      <c r="A28" s="73" t="s">
        <v>150</v>
      </c>
      <c r="B28" s="74"/>
      <c r="C28" s="74"/>
      <c r="D28" s="75"/>
      <c r="E28" s="33">
        <v>79000</v>
      </c>
      <c r="F28" s="33">
        <v>28480</v>
      </c>
      <c r="G28" s="17" t="b">
        <v>0</v>
      </c>
      <c r="H28" s="17"/>
      <c r="I28" s="17"/>
      <c r="J28" s="17"/>
      <c r="K28" s="17"/>
      <c r="L28" s="17"/>
      <c r="M28" s="17"/>
    </row>
    <row r="29" spans="1:13" ht="15" customHeight="1" x14ac:dyDescent="0.25">
      <c r="A29" s="73" t="s">
        <v>151</v>
      </c>
      <c r="B29" s="74"/>
      <c r="C29" s="74"/>
      <c r="D29" s="75"/>
      <c r="E29" s="33">
        <v>0</v>
      </c>
      <c r="F29" s="33">
        <v>0</v>
      </c>
      <c r="G29" s="17" t="b">
        <v>0</v>
      </c>
      <c r="H29" s="17"/>
      <c r="I29" s="17"/>
      <c r="J29" s="17"/>
      <c r="K29" s="17"/>
      <c r="L29" s="17"/>
      <c r="M29" s="17"/>
    </row>
    <row r="30" spans="1:13" ht="24" customHeight="1" x14ac:dyDescent="0.25">
      <c r="A30" s="73" t="s">
        <v>152</v>
      </c>
      <c r="B30" s="74"/>
      <c r="C30" s="74"/>
      <c r="D30" s="75"/>
      <c r="E30" s="33">
        <v>0</v>
      </c>
      <c r="F30" s="33">
        <v>0</v>
      </c>
      <c r="G30" s="17" t="b">
        <v>0</v>
      </c>
      <c r="H30" s="17"/>
      <c r="I30" s="17"/>
      <c r="J30" s="17"/>
      <c r="K30" s="17"/>
      <c r="L30" s="17"/>
      <c r="M30" s="17"/>
    </row>
    <row r="31" spans="1:13" ht="15" customHeight="1" x14ac:dyDescent="0.25">
      <c r="A31" s="73" t="s">
        <v>153</v>
      </c>
      <c r="B31" s="74"/>
      <c r="C31" s="74"/>
      <c r="D31" s="75"/>
      <c r="E31" s="33">
        <v>0</v>
      </c>
      <c r="F31" s="33">
        <v>0</v>
      </c>
      <c r="G31" s="17" t="b">
        <v>0</v>
      </c>
      <c r="H31" s="17"/>
      <c r="I31" s="17"/>
      <c r="J31" s="17"/>
      <c r="K31" s="17"/>
      <c r="L31" s="17"/>
      <c r="M31" s="17"/>
    </row>
    <row r="32" spans="1:13" ht="15" customHeight="1" x14ac:dyDescent="0.25">
      <c r="A32" s="73" t="s">
        <v>154</v>
      </c>
      <c r="B32" s="74"/>
      <c r="C32" s="74"/>
      <c r="D32" s="75"/>
      <c r="E32" s="33">
        <v>0</v>
      </c>
      <c r="F32" s="33">
        <v>0</v>
      </c>
      <c r="G32" s="17" t="b">
        <v>0</v>
      </c>
      <c r="H32" s="17"/>
      <c r="I32" s="17"/>
      <c r="J32" s="17"/>
      <c r="K32" s="17"/>
      <c r="L32" s="17"/>
      <c r="M32" s="17"/>
    </row>
    <row r="33" spans="1:13" ht="15" customHeight="1" x14ac:dyDescent="0.25">
      <c r="A33" s="73" t="s">
        <v>155</v>
      </c>
      <c r="B33" s="74"/>
      <c r="C33" s="74"/>
      <c r="D33" s="75"/>
      <c r="E33" s="33">
        <v>0</v>
      </c>
      <c r="F33" s="33">
        <v>0</v>
      </c>
      <c r="G33" s="17" t="b">
        <v>0</v>
      </c>
      <c r="H33" s="17"/>
      <c r="I33" s="17"/>
      <c r="J33" s="17"/>
      <c r="K33" s="17"/>
      <c r="L33" s="17"/>
      <c r="M33" s="17"/>
    </row>
    <row r="34" spans="1:13" ht="15" customHeight="1" x14ac:dyDescent="0.25">
      <c r="A34" s="73" t="s">
        <v>156</v>
      </c>
      <c r="B34" s="74"/>
      <c r="C34" s="74"/>
      <c r="D34" s="75"/>
      <c r="E34" s="33">
        <v>17344972.18</v>
      </c>
      <c r="F34" s="33">
        <v>20007173.59</v>
      </c>
      <c r="G34" s="17" t="b">
        <v>1</v>
      </c>
      <c r="H34" s="17"/>
      <c r="I34" s="17"/>
      <c r="J34" s="17"/>
      <c r="K34" s="17"/>
      <c r="L34" s="17"/>
      <c r="M34" s="17"/>
    </row>
    <row r="35" spans="1:13" ht="15" customHeight="1" x14ac:dyDescent="0.25">
      <c r="A35" s="73" t="s">
        <v>157</v>
      </c>
      <c r="B35" s="74"/>
      <c r="C35" s="74"/>
      <c r="D35" s="75"/>
      <c r="E35" s="33">
        <v>-12230751.109999999</v>
      </c>
      <c r="F35" s="33">
        <v>-15506545.390000001</v>
      </c>
      <c r="G35" s="17" t="b">
        <v>1</v>
      </c>
      <c r="H35" s="17"/>
      <c r="I35" s="17"/>
      <c r="J35" s="17"/>
      <c r="K35" s="17"/>
      <c r="L35" s="17"/>
      <c r="M35" s="17"/>
    </row>
    <row r="36" spans="1:13" ht="15" customHeight="1" x14ac:dyDescent="0.25">
      <c r="A36" s="73" t="s">
        <v>69</v>
      </c>
      <c r="B36" s="74"/>
      <c r="C36" s="74"/>
      <c r="D36" s="75"/>
      <c r="E36" s="33">
        <v>0</v>
      </c>
      <c r="F36" s="33">
        <v>0</v>
      </c>
      <c r="G36" s="17" t="b">
        <v>0</v>
      </c>
      <c r="H36" s="17"/>
      <c r="I36" s="17"/>
      <c r="J36" s="17"/>
      <c r="K36" s="17"/>
      <c r="L36" s="17"/>
      <c r="M36" s="17"/>
    </row>
    <row r="37" spans="1:13" ht="15" customHeight="1" x14ac:dyDescent="0.25">
      <c r="A37" s="73" t="s">
        <v>70</v>
      </c>
      <c r="B37" s="74"/>
      <c r="C37" s="74"/>
      <c r="D37" s="75"/>
      <c r="E37" s="33">
        <v>-12230751.109999999</v>
      </c>
      <c r="F37" s="33">
        <v>-15506545.390000001</v>
      </c>
      <c r="G37" s="17" t="b">
        <v>0</v>
      </c>
      <c r="H37" s="17"/>
      <c r="I37" s="17"/>
      <c r="J37" s="17"/>
      <c r="K37" s="17"/>
      <c r="L37" s="17"/>
      <c r="M37" s="17"/>
    </row>
    <row r="38" spans="1:13" ht="15" customHeight="1" x14ac:dyDescent="0.25">
      <c r="A38" s="73" t="s">
        <v>158</v>
      </c>
      <c r="B38" s="74"/>
      <c r="C38" s="74"/>
      <c r="D38" s="75"/>
      <c r="E38" s="33">
        <v>0</v>
      </c>
      <c r="F38" s="33">
        <v>0</v>
      </c>
      <c r="G38" s="17" t="b">
        <v>0</v>
      </c>
      <c r="H38" s="17"/>
      <c r="I38" s="17"/>
      <c r="J38" s="17"/>
      <c r="K38" s="17"/>
      <c r="L38" s="17"/>
      <c r="M38" s="17"/>
    </row>
    <row r="39" spans="1:13" ht="15" customHeight="1" x14ac:dyDescent="0.25">
      <c r="A39" s="73" t="s">
        <v>159</v>
      </c>
      <c r="B39" s="74"/>
      <c r="C39" s="74"/>
      <c r="D39" s="75"/>
      <c r="E39" s="33">
        <v>5114221.07</v>
      </c>
      <c r="F39" s="33">
        <v>4500628.2</v>
      </c>
      <c r="G39" s="17" t="b">
        <v>1</v>
      </c>
      <c r="H39" s="17"/>
      <c r="I39" s="17"/>
      <c r="J39" s="17"/>
      <c r="K39" s="17"/>
      <c r="L39" s="17"/>
      <c r="M39" s="17"/>
    </row>
    <row r="40" spans="1:13" ht="15" customHeight="1" x14ac:dyDescent="0.25">
      <c r="A40" s="76"/>
      <c r="B40" s="76"/>
      <c r="C40" s="76"/>
      <c r="D40" s="76"/>
      <c r="E40" s="77"/>
      <c r="F40" s="78"/>
      <c r="G40" s="17"/>
      <c r="H40" s="17"/>
      <c r="I40" s="17"/>
      <c r="J40" s="17"/>
      <c r="K40" s="17"/>
      <c r="L40" s="17"/>
      <c r="M40" s="17"/>
    </row>
    <row r="41" spans="1:13" ht="13.5" hidden="1" customHeight="1" x14ac:dyDescent="0.25">
      <c r="A41" s="5" t="s">
        <v>133</v>
      </c>
      <c r="B41" s="5"/>
      <c r="C41" s="5"/>
      <c r="D41" s="5"/>
      <c r="E41" s="28"/>
      <c r="F41" s="28"/>
      <c r="G41" s="32">
        <v>2024</v>
      </c>
    </row>
    <row r="42" spans="1:13" ht="15" customHeight="1" x14ac:dyDescent="0.25">
      <c r="A42" s="5"/>
      <c r="B42" s="5"/>
      <c r="C42" s="5"/>
      <c r="D42" s="5"/>
      <c r="E42" s="30"/>
      <c r="F42" s="79">
        <v>0</v>
      </c>
      <c r="G42" s="17" t="b">
        <v>0</v>
      </c>
    </row>
    <row r="43" spans="1:13" ht="15" customHeight="1" x14ac:dyDescent="0.25">
      <c r="A43" s="31"/>
      <c r="B43" s="31"/>
      <c r="C43" s="31"/>
      <c r="D43" s="31"/>
      <c r="E43" s="30"/>
      <c r="F43" s="30"/>
      <c r="G43" s="17"/>
    </row>
    <row r="44" spans="1:13" ht="36" customHeight="1" x14ac:dyDescent="0.25">
      <c r="A44" s="80" t="s">
        <v>20</v>
      </c>
      <c r="B44" s="80"/>
      <c r="C44" s="80" t="str">
        <f>G44&amp;CHAR(10)&amp;"......................................."&amp;CHAR(10)&amp;"rok, miesiąc, dzień"</f>
        <v>2025.03.26
.......................................
rok, miesiąc, dzień</v>
      </c>
      <c r="D44" s="80"/>
      <c r="E44" s="80" t="s">
        <v>21</v>
      </c>
      <c r="F44" s="81"/>
      <c r="G44" s="17" t="s">
        <v>22</v>
      </c>
    </row>
    <row r="45" spans="1:13" ht="15" customHeight="1" x14ac:dyDescent="0.25"/>
    <row r="46" spans="1:13" ht="15" customHeight="1" x14ac:dyDescent="0.25"/>
    <row r="47" spans="1:13" ht="15" customHeight="1" x14ac:dyDescent="0.25"/>
    <row r="48" spans="1:13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</sheetData>
  <mergeCells count="53">
    <mergeCell ref="E44:F44"/>
    <mergeCell ref="A38:D38"/>
    <mergeCell ref="A39:D39"/>
    <mergeCell ref="A41:D41"/>
    <mergeCell ref="A42:D42"/>
    <mergeCell ref="A44:B44"/>
    <mergeCell ref="C44:D44"/>
    <mergeCell ref="A32:D32"/>
    <mergeCell ref="A33:D33"/>
    <mergeCell ref="A34:D34"/>
    <mergeCell ref="A35:D35"/>
    <mergeCell ref="A36:D36"/>
    <mergeCell ref="A37:D37"/>
    <mergeCell ref="A26:D26"/>
    <mergeCell ref="A27:D27"/>
    <mergeCell ref="A28:D28"/>
    <mergeCell ref="A29:D29"/>
    <mergeCell ref="A30:D30"/>
    <mergeCell ref="A31:D31"/>
    <mergeCell ref="A20:D20"/>
    <mergeCell ref="A21:D21"/>
    <mergeCell ref="A22:D22"/>
    <mergeCell ref="A23:D23"/>
    <mergeCell ref="A24:D24"/>
    <mergeCell ref="A25:D25"/>
    <mergeCell ref="A14:D14"/>
    <mergeCell ref="A15:D15"/>
    <mergeCell ref="A16:D16"/>
    <mergeCell ref="A17:D17"/>
    <mergeCell ref="A18:D18"/>
    <mergeCell ref="A19:D19"/>
    <mergeCell ref="A9:B9"/>
    <mergeCell ref="C9:D9"/>
    <mergeCell ref="E9:F9"/>
    <mergeCell ref="A11:D11"/>
    <mergeCell ref="A12:D12"/>
    <mergeCell ref="A13:D13"/>
    <mergeCell ref="C6:D6"/>
    <mergeCell ref="A7:B7"/>
    <mergeCell ref="C7:D7"/>
    <mergeCell ref="A8:B8"/>
    <mergeCell ref="C8:D8"/>
    <mergeCell ref="E8:F8"/>
    <mergeCell ref="A2:F2"/>
    <mergeCell ref="A3:B3"/>
    <mergeCell ref="C3:D3"/>
    <mergeCell ref="E3:F3"/>
    <mergeCell ref="A4:B4"/>
    <mergeCell ref="C4:D4"/>
    <mergeCell ref="E4:F6"/>
    <mergeCell ref="A5:B5"/>
    <mergeCell ref="C5:D5"/>
    <mergeCell ref="A6:B6"/>
  </mergeCells>
  <conditionalFormatting sqref="A12:F39">
    <cfRule type="expression" dxfId="5" priority="6">
      <formula>$G12</formula>
    </cfRule>
  </conditionalFormatting>
  <conditionalFormatting sqref="E12:E39">
    <cfRule type="expression" dxfId="4" priority="5">
      <formula>AND($G$3,$E12=0)</formula>
    </cfRule>
  </conditionalFormatting>
  <conditionalFormatting sqref="F12:F39">
    <cfRule type="expression" dxfId="3" priority="4">
      <formula>AND($G$3,$F12=0)</formula>
    </cfRule>
  </conditionalFormatting>
  <conditionalFormatting sqref="F42">
    <cfRule type="expression" dxfId="2" priority="3">
      <formula>OR($G42=FALSE,AND($G$3,$F42=0))</formula>
    </cfRule>
  </conditionalFormatting>
  <conditionalFormatting sqref="E7">
    <cfRule type="expression" dxfId="1" priority="1">
      <formula>$G7&lt;2018</formula>
    </cfRule>
  </conditionalFormatting>
  <conditionalFormatting sqref="F7">
    <cfRule type="expression" dxfId="0" priority="2">
      <formula>$G7&lt;2018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Bilans</vt:lpstr>
      <vt:lpstr>RZiS</vt:lpstr>
      <vt:lpstr>Fundusz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Bilans</dc:title>
  <dc:subject/>
  <dc:creator>Finanse VULCAN wersja 25.01.0005.40071</dc:creator>
  <cp:keywords/>
  <dc:description/>
  <cp:lastModifiedBy>księgowy</cp:lastModifiedBy>
  <dcterms:created xsi:type="dcterms:W3CDTF">2017-03-27T06:22:35Z</dcterms:created>
  <dcterms:modified xsi:type="dcterms:W3CDTF">2025-05-26T08:41:26Z</dcterms:modified>
  <cp:category/>
</cp:coreProperties>
</file>